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15" documentId="8_{840D8B82-2119-4D1B-B696-9AF5851148F6}" xr6:coauthVersionLast="47" xr6:coauthVersionMax="47" xr10:uidLastSave="{66B26B6D-4D2C-4106-8CBA-8CC6ADF6C824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E5" i="2"/>
  <c r="E6" i="2"/>
  <c r="E7" i="2"/>
  <c r="E8" i="2"/>
  <c r="E9" i="2"/>
  <c r="E10" i="2"/>
  <c r="E11" i="2"/>
  <c r="E12" i="2"/>
  <c r="E13" i="2"/>
  <c r="E14" i="2"/>
  <c r="E15" i="2"/>
  <c r="E4" i="2"/>
  <c r="C5" i="2"/>
  <c r="C6" i="2"/>
  <c r="C7" i="2"/>
  <c r="C8" i="2"/>
  <c r="C9" i="2"/>
  <c r="C10" i="2"/>
  <c r="C11" i="2"/>
  <c r="C12" i="2"/>
  <c r="C13" i="2"/>
  <c r="C14" i="2"/>
  <c r="C15" i="2"/>
  <c r="C4" i="2"/>
  <c r="I52" i="1"/>
  <c r="H52" i="1"/>
  <c r="G52" i="1"/>
  <c r="C52" i="1"/>
  <c r="D52" i="1"/>
  <c r="E52" i="1"/>
  <c r="B52" i="1"/>
  <c r="H18" i="1"/>
  <c r="I18" i="1"/>
  <c r="F18" i="1"/>
  <c r="G18" i="1"/>
  <c r="E18" i="1"/>
  <c r="D18" i="1"/>
  <c r="C18" i="1"/>
  <c r="B18" i="1"/>
  <c r="E26" i="1"/>
  <c r="H7" i="2" s="1"/>
  <c r="B23" i="1"/>
  <c r="B4" i="2"/>
  <c r="J13" i="1"/>
  <c r="K13" i="1"/>
  <c r="J17" i="1"/>
  <c r="K17" i="1"/>
  <c r="J16" i="1"/>
  <c r="K16" i="1"/>
  <c r="J15" i="1"/>
  <c r="K15" i="1"/>
  <c r="L15" i="1" s="1"/>
  <c r="J14" i="1"/>
  <c r="K14" i="1"/>
  <c r="J12" i="1"/>
  <c r="K12" i="1"/>
  <c r="J11" i="1"/>
  <c r="L11" i="1" s="1"/>
  <c r="K11" i="1"/>
  <c r="J10" i="1"/>
  <c r="K10" i="1"/>
  <c r="J9" i="1"/>
  <c r="K9" i="1"/>
  <c r="J8" i="1"/>
  <c r="K8" i="1"/>
  <c r="J7" i="1"/>
  <c r="K7" i="1"/>
  <c r="J6" i="1"/>
  <c r="K6" i="1"/>
  <c r="C23" i="1"/>
  <c r="D4" i="2" s="1"/>
  <c r="D23" i="1"/>
  <c r="F4" i="2"/>
  <c r="E23" i="1"/>
  <c r="H4" i="2" s="1"/>
  <c r="B24" i="1"/>
  <c r="B5" i="2"/>
  <c r="C24" i="1"/>
  <c r="D5" i="2" s="1"/>
  <c r="D24" i="1"/>
  <c r="F5" i="2" s="1"/>
  <c r="E24" i="1"/>
  <c r="H5" i="2" s="1"/>
  <c r="B25" i="1"/>
  <c r="B6" i="2"/>
  <c r="C25" i="1"/>
  <c r="D6" i="2" s="1"/>
  <c r="D25" i="1"/>
  <c r="F6" i="2" s="1"/>
  <c r="E25" i="1"/>
  <c r="H6" i="2" s="1"/>
  <c r="B26" i="1"/>
  <c r="B7" i="2" s="1"/>
  <c r="C26" i="1"/>
  <c r="D7" i="2"/>
  <c r="D26" i="1"/>
  <c r="F7" i="2" s="1"/>
  <c r="B27" i="1"/>
  <c r="B8" i="2" s="1"/>
  <c r="C27" i="1"/>
  <c r="D8" i="2" s="1"/>
  <c r="D27" i="1"/>
  <c r="F8" i="2" s="1"/>
  <c r="E27" i="1"/>
  <c r="H8" i="2" s="1"/>
  <c r="B28" i="1"/>
  <c r="B9" i="2" s="1"/>
  <c r="C28" i="1"/>
  <c r="D9" i="2" s="1"/>
  <c r="D28" i="1"/>
  <c r="F9" i="2"/>
  <c r="E28" i="1"/>
  <c r="H9" i="2" s="1"/>
  <c r="B29" i="1"/>
  <c r="B10" i="2"/>
  <c r="C29" i="1"/>
  <c r="D10" i="2" s="1"/>
  <c r="D29" i="1"/>
  <c r="F10" i="2" s="1"/>
  <c r="E29" i="1"/>
  <c r="H10" i="2" s="1"/>
  <c r="B30" i="1"/>
  <c r="B11" i="2"/>
  <c r="C30" i="1"/>
  <c r="D11" i="2"/>
  <c r="D30" i="1"/>
  <c r="F11" i="2" s="1"/>
  <c r="E30" i="1"/>
  <c r="H11" i="2" s="1"/>
  <c r="B31" i="1"/>
  <c r="B12" i="2" s="1"/>
  <c r="C31" i="1"/>
  <c r="D12" i="2"/>
  <c r="D31" i="1"/>
  <c r="F12" i="2" s="1"/>
  <c r="E31" i="1"/>
  <c r="H12" i="2" s="1"/>
  <c r="B32" i="1"/>
  <c r="B13" i="2" s="1"/>
  <c r="C32" i="1"/>
  <c r="D13" i="2" s="1"/>
  <c r="D32" i="1"/>
  <c r="F13" i="2" s="1"/>
  <c r="E32" i="1"/>
  <c r="H13" i="2" s="1"/>
  <c r="B33" i="1"/>
  <c r="B14" i="2"/>
  <c r="C33" i="1"/>
  <c r="D14" i="2" s="1"/>
  <c r="D33" i="1"/>
  <c r="F14" i="2" s="1"/>
  <c r="E33" i="1"/>
  <c r="H14" i="2" s="1"/>
  <c r="B34" i="1"/>
  <c r="B15" i="2"/>
  <c r="C34" i="1"/>
  <c r="D15" i="2" s="1"/>
  <c r="D34" i="1"/>
  <c r="E34" i="1"/>
  <c r="H15" i="2" s="1"/>
  <c r="L9" i="1"/>
  <c r="L17" i="1" l="1"/>
  <c r="L14" i="1"/>
  <c r="L10" i="1"/>
  <c r="I16" i="2"/>
  <c r="E16" i="2"/>
  <c r="G16" i="2"/>
  <c r="C16" i="2"/>
  <c r="L16" i="1"/>
  <c r="L13" i="1"/>
  <c r="L12" i="1"/>
  <c r="D35" i="1"/>
  <c r="L8" i="1"/>
  <c r="K18" i="1"/>
  <c r="L7" i="1"/>
  <c r="B35" i="1"/>
  <c r="D16" i="2"/>
  <c r="C35" i="1"/>
  <c r="J18" i="1"/>
  <c r="L6" i="1"/>
  <c r="H16" i="2"/>
  <c r="B16" i="2"/>
  <c r="E35" i="1"/>
  <c r="F15" i="2"/>
  <c r="F16" i="2" s="1"/>
  <c r="L18" i="1" l="1"/>
</calcChain>
</file>

<file path=xl/sharedStrings.xml><?xml version="1.0" encoding="utf-8"?>
<sst xmlns="http://schemas.openxmlformats.org/spreadsheetml/2006/main" count="53" uniqueCount="22">
  <si>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</si>
  <si>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</si>
  <si>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</si>
  <si>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</si>
  <si>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</si>
  <si>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</si>
  <si>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</si>
  <si>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</si>
  <si>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</si>
  <si>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</si>
  <si>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</si>
  <si>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</si>
  <si>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</si>
  <si>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</si>
  <si>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</si>
  <si>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</si>
  <si>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</si>
  <si>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</si>
  <si>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t>SALDO (Balance) 2023</t>
  </si>
  <si>
    <t>Rok (Year) 2023</t>
  </si>
  <si>
    <r>
      <t xml:space="preserve">Rok (Year) </t>
    </r>
    <r>
      <rPr>
        <b/>
        <sz val="14"/>
        <color indexed="60"/>
        <rFont val="Arial CE"/>
        <charset val="238"/>
      </rPr>
      <t>2024</t>
    </r>
  </si>
  <si>
    <t>SALDO  (Balance)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</si>
</sst>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color indexed="60"/>
      <name val="Arial CE"/>
      <charset val="238"/>
    </font>
    <font>
      <b/>
      <sz val="10"/>
      <color rgb="FFC00000"/>
      <name val="Arial CE"/>
      <charset val="238"/>
    </font>
    <font>
      <b/>
      <sz val="14"/>
      <color rgb="FF002060"/>
      <name val="Arial CE"/>
      <family val="2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0"/>
      <color rgb="FF00206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D9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PHYSICAL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40111978706"/>
          <c:y val="0.16753550372504533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-671278.97500000079</c:v>
                </c:pt>
                <c:pt idx="1">
                  <c:v>-348360.97499999951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A-4A84-B8E9-588BE39F73A3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-833306.57499999891</c:v>
                </c:pt>
                <c:pt idx="1">
                  <c:v>-485281.42499999964</c:v>
                </c:pt>
                <c:pt idx="2">
                  <c:v>-58456.874999999796</c:v>
                </c:pt>
                <c:pt idx="3">
                  <c:v>-220977.5750000003</c:v>
                </c:pt>
                <c:pt idx="4">
                  <c:v>-198817.62499999988</c:v>
                </c:pt>
                <c:pt idx="5">
                  <c:v>-43795.750000000058</c:v>
                </c:pt>
                <c:pt idx="6">
                  <c:v>-454922.47499999951</c:v>
                </c:pt>
                <c:pt idx="7">
                  <c:v>-144924.45000000004</c:v>
                </c:pt>
                <c:pt idx="8">
                  <c:v>-222753.97500000036</c:v>
                </c:pt>
                <c:pt idx="9">
                  <c:v>-692990.32499999995</c:v>
                </c:pt>
                <c:pt idx="10">
                  <c:v>-477732.55000000057</c:v>
                </c:pt>
                <c:pt idx="11">
                  <c:v>-863780.94999999972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A-4A84-B8E9-588BE39F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0639"/>
        <c:axId val="1"/>
      </c:barChart>
      <c:catAx>
        <c:axId val="209616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06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8845841167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90609249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1254127.6759999995</c:v>
                </c:pt>
                <c:pt idx="1">
                  <c:v>1034499.7050000002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6-41DF-9B8A-B7954CA36699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1166585.0599999996</c:v>
                </c:pt>
                <c:pt idx="1">
                  <c:v>1004039.2760000004</c:v>
                </c:pt>
                <c:pt idx="2">
                  <c:v>710374.65</c:v>
                </c:pt>
                <c:pt idx="3">
                  <c:v>572949.22699999996</c:v>
                </c:pt>
                <c:pt idx="4">
                  <c:v>641721.63499999989</c:v>
                </c:pt>
                <c:pt idx="5">
                  <c:v>434167.91400000005</c:v>
                </c:pt>
                <c:pt idx="6">
                  <c:v>825008.21400000015</c:v>
                </c:pt>
                <c:pt idx="7">
                  <c:v>695909.15299999993</c:v>
                </c:pt>
                <c:pt idx="8">
                  <c:v>600140.24999999919</c:v>
                </c:pt>
                <c:pt idx="9">
                  <c:v>1269476.0640000002</c:v>
                </c:pt>
                <c:pt idx="10">
                  <c:v>1067741.0830000008</c:v>
                </c:pt>
                <c:pt idx="11">
                  <c:v>1522866.7819999999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6-41DF-9B8A-B7954CA3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8959"/>
        <c:axId val="1"/>
      </c:barChart>
      <c:catAx>
        <c:axId val="2096168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6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899519197267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8959"/>
        <c:crosses val="autoZero"/>
        <c:crossBetween val="between"/>
        <c:majorUnit val="100000"/>
        <c:minorUnit val="40000"/>
      </c:valAx>
    </c:plotArea>
    <c:legend>
      <c:legendPos val="r"/>
      <c:layout>
        <c:manualLayout>
          <c:xMode val="edge"/>
          <c:yMode val="edge"/>
          <c:x val="0.90035667665435626"/>
          <c:y val="0.47214075785436999"/>
          <c:w val="8.7188535061435868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1429522015"/>
          <c:y val="2.2624671916010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-275429.49999999988</c:v>
                </c:pt>
                <c:pt idx="1">
                  <c:v>-249197.20000000024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B-4B2A-847E-FF5DF8CE5046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-449351.29999999993</c:v>
                </c:pt>
                <c:pt idx="1">
                  <c:v>-477414.30000000034</c:v>
                </c:pt>
                <c:pt idx="2">
                  <c:v>-417081.99999999953</c:v>
                </c:pt>
                <c:pt idx="3">
                  <c:v>-214524.99999999985</c:v>
                </c:pt>
                <c:pt idx="4">
                  <c:v>-196891.70000000036</c:v>
                </c:pt>
                <c:pt idx="5">
                  <c:v>-33193.000000000007</c:v>
                </c:pt>
                <c:pt idx="6">
                  <c:v>-226353.20000000036</c:v>
                </c:pt>
                <c:pt idx="7">
                  <c:v>-76521.900000000023</c:v>
                </c:pt>
                <c:pt idx="8">
                  <c:v>-125607.50000000001</c:v>
                </c:pt>
                <c:pt idx="9">
                  <c:v>-432159.7</c:v>
                </c:pt>
                <c:pt idx="10">
                  <c:v>-297949.19999999984</c:v>
                </c:pt>
                <c:pt idx="11">
                  <c:v>-410569.99999999994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B-4B2A-847E-FF5DF8CE5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4383"/>
        <c:axId val="1"/>
      </c:barChart>
      <c:catAx>
        <c:axId val="2096164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342316365382E-3"/>
              <c:y val="0.49969415499709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438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7472182174"/>
          <c:y val="0.47214075785436999"/>
          <c:w val="8.6879597796754249E-2"/>
          <c:h val="0.14076256934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</a:t>
            </a:r>
            <a:r>
              <a:rPr lang="sk-SK" sz="1000" b="1" i="0" u="none" strike="noStrike" baseline="0">
                <a:effectLst/>
              </a:rPr>
              <a:t>PHYSICAL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2489821281"/>
          <c:y val="2.262451521917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191971.70000000024</c:v>
                </c:pt>
                <c:pt idx="1">
                  <c:v>157810.04999999976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2-4C99-8C65-EAD33042C76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158284.19999999987</c:v>
                </c:pt>
                <c:pt idx="1">
                  <c:v>149186.85000000003</c:v>
                </c:pt>
                <c:pt idx="2">
                  <c:v>37480.249999999825</c:v>
                </c:pt>
                <c:pt idx="3">
                  <c:v>-7070.0999999999476</c:v>
                </c:pt>
                <c:pt idx="4">
                  <c:v>33805.349999999962</c:v>
                </c:pt>
                <c:pt idx="5">
                  <c:v>-157996.07499999995</c:v>
                </c:pt>
                <c:pt idx="6">
                  <c:v>111787.17499999994</c:v>
                </c:pt>
                <c:pt idx="7">
                  <c:v>75482.599999999991</c:v>
                </c:pt>
                <c:pt idx="8">
                  <c:v>-11165.600000000079</c:v>
                </c:pt>
                <c:pt idx="9">
                  <c:v>166267.34999999998</c:v>
                </c:pt>
                <c:pt idx="10">
                  <c:v>122670.29999999993</c:v>
                </c:pt>
                <c:pt idx="11">
                  <c:v>285145.92500000028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2-4C99-8C65-EAD33042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61055"/>
        <c:axId val="1"/>
      </c:barChart>
      <c:catAx>
        <c:axId val="209616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600000"/>
          <c:min val="-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076032015433E-3"/>
              <c:y val="0.499694284483096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09616105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9797909536"/>
          <c:y val="0.47368543111215572"/>
          <c:w val="8.7188633222967216E-2"/>
          <c:h val="0.14035115759783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829" name="Graf 1">
          <a:extLst>
            <a:ext uri="{FF2B5EF4-FFF2-40B4-BE49-F238E27FC236}">
              <a16:creationId xmlns:a16="http://schemas.microsoft.com/office/drawing/2014/main" id="{E677C3DB-3A8D-4AB7-9D7F-DA159952F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114300</xdr:rowOff>
    </xdr:to>
    <xdr:graphicFrame macro="">
      <xdr:nvGraphicFramePr>
        <xdr:cNvPr id="4830" name="Graf 2">
          <a:extLst>
            <a:ext uri="{FF2B5EF4-FFF2-40B4-BE49-F238E27FC236}">
              <a16:creationId xmlns:a16="http://schemas.microsoft.com/office/drawing/2014/main" id="{90951B0B-2F52-4DF5-A31E-06088DCD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831" name="Graf 3">
          <a:extLst>
            <a:ext uri="{FF2B5EF4-FFF2-40B4-BE49-F238E27FC236}">
              <a16:creationId xmlns:a16="http://schemas.microsoft.com/office/drawing/2014/main" id="{1A2D4E8F-2BBF-45DD-9D22-1177052B4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104775</xdr:rowOff>
    </xdr:from>
    <xdr:to>
      <xdr:col>17</xdr:col>
      <xdr:colOff>457200</xdr:colOff>
      <xdr:row>40</xdr:row>
      <xdr:rowOff>123825</xdr:rowOff>
    </xdr:to>
    <xdr:graphicFrame macro="">
      <xdr:nvGraphicFramePr>
        <xdr:cNvPr id="4832" name="Graf 4">
          <a:extLst>
            <a:ext uri="{FF2B5EF4-FFF2-40B4-BE49-F238E27FC236}">
              <a16:creationId xmlns:a16="http://schemas.microsoft.com/office/drawing/2014/main" id="{8684AF58-88E0-4E0E-8914-D4333FE04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0.23634</cdr:x>
      <cdr:y>0.88306</cdr:y>
    </cdr:from>
    <cdr:to>
      <cdr:x>0.39982</cdr:x>
      <cdr:y>0.95942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1273118" y="2812138"/>
          <a:ext cx="880654" cy="24317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90CCFC5-5A0B-4B94-BD00-DF0518D382E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0.00121</cdr:y>
    </cdr:from>
    <cdr:to>
      <cdr:x>0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76333A3-D1B4-4870-8257-65F2316B5A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0.25704</cdr:x>
      <cdr:y>0.15587</cdr:y>
    </cdr:from>
    <cdr:to>
      <cdr:x>0.42408</cdr:x>
      <cdr:y>0.24282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1384653" y="496361"/>
          <a:ext cx="899831" cy="27689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0.16579</cdr:x>
      <cdr:y>0.89009</cdr:y>
    </cdr:from>
    <cdr:to>
      <cdr:x>0.33502</cdr:x>
      <cdr:y>0.9734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96978" y="2834525"/>
          <a:ext cx="915568" cy="265303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0.16785</cdr:x>
      <cdr:y>0.15469</cdr:y>
    </cdr:from>
    <cdr:to>
      <cdr:x>0.33142</cdr:x>
      <cdr:y>0.2401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04905" y="494097"/>
          <a:ext cx="881830" cy="27280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4" sqref="G24"/>
    </sheetView>
  </sheetViews>
  <sheetFormatPr defaultColWidth="12.28515625" defaultRowHeight="12.75" x14ac:dyDescent="0.2"/>
  <cols>
    <col min="1" max="1" width="10.28515625" customWidth="1"/>
    <col min="2" max="2" width="11.85546875" customWidth="1"/>
    <col min="3" max="9" width="10.7109375" customWidth="1"/>
    <col min="10" max="11" width="11.7109375" customWidth="1"/>
    <col min="12" max="12" width="15.140625" customWidth="1"/>
  </cols>
  <sheetData>
    <row r="1" spans="1:17" ht="18" x14ac:dyDescent="0.25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7" ht="16.5" x14ac:dyDescent="0.2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7" ht="18.75" thickBot="1" x14ac:dyDescent="0.3">
      <c r="A3" s="100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7" ht="15.75" x14ac:dyDescent="0.2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88236.200000000055</v>
      </c>
      <c r="C6" s="12">
        <v>759515.17500000086</v>
      </c>
      <c r="D6" s="11">
        <v>1268651.9459999995</v>
      </c>
      <c r="E6" s="12">
        <v>14524.269999999997</v>
      </c>
      <c r="F6" s="11">
        <v>37148.099999999991</v>
      </c>
      <c r="G6" s="13">
        <v>312577.59999999986</v>
      </c>
      <c r="H6" s="11">
        <v>225618.47500000024</v>
      </c>
      <c r="I6" s="13">
        <v>33646.775000000001</v>
      </c>
      <c r="J6" s="25">
        <f>+B6+D6+F6+H6</f>
        <v>1619654.7209999999</v>
      </c>
      <c r="K6" s="25">
        <f>+C6+E6+G6+I6</f>
        <v>1120263.8200000008</v>
      </c>
      <c r="L6" s="26">
        <f>J6-K6</f>
        <v>499390.90099999914</v>
      </c>
      <c r="P6" s="45"/>
      <c r="Q6" s="45"/>
    </row>
    <row r="7" spans="1:17" x14ac:dyDescent="0.2">
      <c r="A7" s="4">
        <v>2</v>
      </c>
      <c r="B7" s="11">
        <v>143806.19999999998</v>
      </c>
      <c r="C7" s="12">
        <v>492167.17499999952</v>
      </c>
      <c r="D7" s="11">
        <v>1049290.6260000002</v>
      </c>
      <c r="E7" s="12">
        <v>14790.921000000004</v>
      </c>
      <c r="F7" s="11">
        <v>27028.700000000019</v>
      </c>
      <c r="G7" s="13">
        <v>276225.90000000026</v>
      </c>
      <c r="H7" s="11">
        <v>196982.62499999977</v>
      </c>
      <c r="I7" s="13">
        <v>39172.574999999997</v>
      </c>
      <c r="J7" s="25">
        <f>+B7+D7+F7+H7</f>
        <v>1417108.1509999998</v>
      </c>
      <c r="K7" s="25">
        <f>+C7+E7+G7+I7</f>
        <v>822356.57099999976</v>
      </c>
      <c r="L7" s="26">
        <f>J7-K7</f>
        <v>594751.58000000007</v>
      </c>
      <c r="P7" s="45"/>
      <c r="Q7" s="45"/>
    </row>
    <row r="8" spans="1:17" ht="13.5" thickBot="1" x14ac:dyDescent="0.25">
      <c r="A8" s="1">
        <v>3</v>
      </c>
      <c r="B8" s="14"/>
      <c r="C8" s="15"/>
      <c r="D8" s="14"/>
      <c r="E8" s="15"/>
      <c r="F8" s="14"/>
      <c r="G8" s="16"/>
      <c r="H8" s="14"/>
      <c r="I8" s="15"/>
      <c r="J8" s="27">
        <f t="shared" ref="J8:J17" si="0">+B8+D8+F8+H8</f>
        <v>0</v>
      </c>
      <c r="K8" s="28">
        <f t="shared" ref="K8:K17" si="1">+C8+E8+G8+I8</f>
        <v>0</v>
      </c>
      <c r="L8" s="29">
        <f t="shared" ref="L8:L17" si="2">J8-K8</f>
        <v>0</v>
      </c>
      <c r="P8" s="45"/>
      <c r="Q8" s="45"/>
    </row>
    <row r="9" spans="1:17" x14ac:dyDescent="0.2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 t="shared" si="2"/>
        <v>0</v>
      </c>
      <c r="P9" s="45"/>
      <c r="Q9" s="45"/>
    </row>
    <row r="10" spans="1:17" x14ac:dyDescent="0.2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 x14ac:dyDescent="0.25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x14ac:dyDescent="0.2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x14ac:dyDescent="0.2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>+B13+D13+F13+H13</f>
        <v>0</v>
      </c>
      <c r="K13" s="25">
        <f>+C13+E13+G13+I13</f>
        <v>0</v>
      </c>
      <c r="L13" s="26">
        <f>J13-K13</f>
        <v>0</v>
      </c>
      <c r="P13" s="45"/>
      <c r="Q13" s="45"/>
    </row>
    <row r="14" spans="1:17" ht="13.5" thickBot="1" x14ac:dyDescent="0.25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x14ac:dyDescent="0.2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x14ac:dyDescent="0.2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x14ac:dyDescent="0.2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7" ht="13.5" thickBot="1" x14ac:dyDescent="0.25">
      <c r="A18" s="6" t="s">
        <v>0</v>
      </c>
      <c r="B18" s="89">
        <f t="shared" ref="B18:L18" si="3">SUM(B6:B17)</f>
        <v>232042.40000000002</v>
      </c>
      <c r="C18" s="90">
        <f t="shared" si="3"/>
        <v>1251682.3500000003</v>
      </c>
      <c r="D18" s="89">
        <f t="shared" si="3"/>
        <v>2317942.5719999997</v>
      </c>
      <c r="E18" s="90">
        <f t="shared" si="3"/>
        <v>29315.190999999999</v>
      </c>
      <c r="F18" s="89">
        <f t="shared" si="3"/>
        <v>64176.80000000001</v>
      </c>
      <c r="G18" s="90">
        <f t="shared" si="3"/>
        <v>588803.50000000012</v>
      </c>
      <c r="H18" s="89">
        <f t="shared" si="3"/>
        <v>422601.1</v>
      </c>
      <c r="I18" s="90">
        <f t="shared" si="3"/>
        <v>72819.350000000006</v>
      </c>
      <c r="J18" s="89">
        <f t="shared" si="3"/>
        <v>3036762.8719999995</v>
      </c>
      <c r="K18" s="91">
        <f t="shared" si="3"/>
        <v>1942620.3910000005</v>
      </c>
      <c r="L18" s="90">
        <f t="shared" si="3"/>
        <v>1094142.4809999992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2" t="s">
        <v>21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-671278.97500000079</v>
      </c>
      <c r="C23" s="33">
        <f>D6-E6</f>
        <v>1254127.6759999995</v>
      </c>
      <c r="D23" s="34">
        <f>F6-G6</f>
        <v>-275429.49999999988</v>
      </c>
      <c r="E23" s="33">
        <f>H6-I6</f>
        <v>191971.70000000024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4">B7-C7</f>
        <v>-348360.97499999951</v>
      </c>
      <c r="C24" s="33">
        <f t="shared" ref="C24:C34" si="5">D7-E7</f>
        <v>1034499.7050000002</v>
      </c>
      <c r="D24" s="34">
        <f t="shared" ref="D24:D34" si="6">F7-G7</f>
        <v>-249197.20000000024</v>
      </c>
      <c r="E24" s="33">
        <f t="shared" ref="E24:E34" si="7">H7-I7</f>
        <v>157810.04999999976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4"/>
        <v>0</v>
      </c>
      <c r="C25" s="36">
        <f t="shared" si="5"/>
        <v>0</v>
      </c>
      <c r="D25" s="37">
        <f t="shared" si="6"/>
        <v>0</v>
      </c>
      <c r="E25" s="36">
        <f t="shared" si="7"/>
        <v>0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4"/>
        <v>0</v>
      </c>
      <c r="C26" s="33">
        <f t="shared" si="5"/>
        <v>0</v>
      </c>
      <c r="D26" s="34">
        <f t="shared" si="6"/>
        <v>0</v>
      </c>
      <c r="E26" s="33">
        <f>H9-I9</f>
        <v>0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-1019639.9500000003</v>
      </c>
      <c r="C35" s="39">
        <f>SUM(C23:C34)</f>
        <v>2288627.3809999996</v>
      </c>
      <c r="D35" s="40">
        <f>SUM(D23:D34)</f>
        <v>-524626.70000000019</v>
      </c>
      <c r="E35" s="87">
        <f>SUM(E23:E34)</f>
        <v>349781.75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09" t="s">
        <v>18</v>
      </c>
      <c r="C38" s="110"/>
      <c r="D38" s="110"/>
      <c r="E38" s="111"/>
      <c r="G38" s="109" t="s">
        <v>19</v>
      </c>
      <c r="H38" s="110"/>
      <c r="I38" s="111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-833306.57499999891</v>
      </c>
      <c r="C40" s="33">
        <v>1166585.0599999996</v>
      </c>
      <c r="D40" s="34">
        <v>-449351.29999999993</v>
      </c>
      <c r="E40" s="33">
        <v>158284.19999999987</v>
      </c>
      <c r="G40" s="30">
        <v>1382421.1719999996</v>
      </c>
      <c r="H40" s="26">
        <v>1340209.7869999986</v>
      </c>
      <c r="I40" s="26">
        <v>42211.385000000941</v>
      </c>
      <c r="J40" s="45"/>
    </row>
    <row r="41" spans="1:12" x14ac:dyDescent="0.2">
      <c r="A41" s="75">
        <v>2</v>
      </c>
      <c r="B41" s="32">
        <v>-485281.42499999964</v>
      </c>
      <c r="C41" s="33">
        <v>1004039.2760000004</v>
      </c>
      <c r="D41" s="34">
        <v>-477414.30000000034</v>
      </c>
      <c r="E41" s="33">
        <v>149186.85000000003</v>
      </c>
      <c r="G41" s="30">
        <v>1244965.2930000005</v>
      </c>
      <c r="H41" s="26">
        <v>1054434.892</v>
      </c>
      <c r="I41" s="26">
        <v>190530.40100000054</v>
      </c>
      <c r="J41" s="45"/>
    </row>
    <row r="42" spans="1:12" ht="13.5" thickBot="1" x14ac:dyDescent="0.25">
      <c r="A42" s="69">
        <v>3</v>
      </c>
      <c r="B42" s="35">
        <v>-58456.874999999796</v>
      </c>
      <c r="C42" s="36">
        <v>710374.65</v>
      </c>
      <c r="D42" s="37">
        <v>-417081.99999999953</v>
      </c>
      <c r="E42" s="36">
        <v>37480.249999999825</v>
      </c>
      <c r="G42" s="27">
        <v>1104364.0919999997</v>
      </c>
      <c r="H42" s="29">
        <v>832048.06699999934</v>
      </c>
      <c r="I42" s="29">
        <v>272316.02500000037</v>
      </c>
      <c r="J42" s="45"/>
    </row>
    <row r="43" spans="1:12" x14ac:dyDescent="0.2">
      <c r="A43" s="75">
        <v>4</v>
      </c>
      <c r="B43" s="32">
        <v>-220977.5750000003</v>
      </c>
      <c r="C43" s="33">
        <v>572949.22699999996</v>
      </c>
      <c r="D43" s="34">
        <v>-214524.99999999985</v>
      </c>
      <c r="E43" s="33">
        <v>-7070.0999999999476</v>
      </c>
      <c r="G43" s="30">
        <v>791329.76199999987</v>
      </c>
      <c r="H43" s="26">
        <v>660953.21000000008</v>
      </c>
      <c r="I43" s="26">
        <v>130376.55199999979</v>
      </c>
      <c r="J43" s="45"/>
    </row>
    <row r="44" spans="1:12" x14ac:dyDescent="0.2">
      <c r="A44" s="75">
        <v>5</v>
      </c>
      <c r="B44" s="32">
        <v>-198817.62499999988</v>
      </c>
      <c r="C44" s="33">
        <v>641721.63499999989</v>
      </c>
      <c r="D44" s="34">
        <v>-196891.70000000036</v>
      </c>
      <c r="E44" s="33">
        <v>33805.349999999962</v>
      </c>
      <c r="G44" s="30">
        <v>903091.04999999981</v>
      </c>
      <c r="H44" s="26">
        <v>623273.39000000025</v>
      </c>
      <c r="I44" s="26">
        <v>279817.65999999957</v>
      </c>
      <c r="J44" s="45"/>
    </row>
    <row r="45" spans="1:12" ht="13.5" thickBot="1" x14ac:dyDescent="0.25">
      <c r="A45" s="75">
        <v>6</v>
      </c>
      <c r="B45" s="35">
        <v>-43795.750000000058</v>
      </c>
      <c r="C45" s="36">
        <v>434167.91400000005</v>
      </c>
      <c r="D45" s="37">
        <v>-33193.000000000007</v>
      </c>
      <c r="E45" s="36">
        <v>-157996.07499999995</v>
      </c>
      <c r="G45" s="27">
        <v>757839.15100000007</v>
      </c>
      <c r="H45" s="29">
        <v>558656.06200000003</v>
      </c>
      <c r="I45" s="29">
        <v>199183.08900000004</v>
      </c>
      <c r="J45" s="45"/>
    </row>
    <row r="46" spans="1:12" x14ac:dyDescent="0.2">
      <c r="A46" s="74">
        <v>7</v>
      </c>
      <c r="B46" s="32">
        <v>-454922.47499999951</v>
      </c>
      <c r="C46" s="33">
        <v>825008.21400000015</v>
      </c>
      <c r="D46" s="34">
        <v>-226353.20000000036</v>
      </c>
      <c r="E46" s="33">
        <v>111787.17499999994</v>
      </c>
      <c r="G46" s="30">
        <v>1053157.723</v>
      </c>
      <c r="H46" s="26">
        <v>797638.00899999985</v>
      </c>
      <c r="I46" s="26">
        <v>255519.71400000015</v>
      </c>
      <c r="J46" s="45"/>
    </row>
    <row r="47" spans="1:12" x14ac:dyDescent="0.2">
      <c r="A47" s="75">
        <v>8</v>
      </c>
      <c r="B47" s="32">
        <v>-144924.45000000004</v>
      </c>
      <c r="C47" s="33">
        <v>695909.15299999993</v>
      </c>
      <c r="D47" s="34">
        <v>-76521.900000000023</v>
      </c>
      <c r="E47" s="33">
        <v>75482.599999999991</v>
      </c>
      <c r="G47" s="30">
        <v>1194031.236</v>
      </c>
      <c r="H47" s="26">
        <v>644085.8330000001</v>
      </c>
      <c r="I47" s="26">
        <v>549945.40299999993</v>
      </c>
      <c r="J47" s="45"/>
    </row>
    <row r="48" spans="1:12" ht="13.5" thickBot="1" x14ac:dyDescent="0.25">
      <c r="A48" s="69">
        <v>9</v>
      </c>
      <c r="B48" s="35">
        <v>-222753.97500000036</v>
      </c>
      <c r="C48" s="36">
        <v>600140.24999999919</v>
      </c>
      <c r="D48" s="37">
        <v>-125607.50000000001</v>
      </c>
      <c r="E48" s="36">
        <v>-11165.600000000079</v>
      </c>
      <c r="G48" s="27">
        <v>887902.54199999908</v>
      </c>
      <c r="H48" s="29">
        <v>647289.36700000032</v>
      </c>
      <c r="I48" s="29">
        <v>240613.17499999877</v>
      </c>
      <c r="J48" s="45"/>
    </row>
    <row r="49" spans="1:10" x14ac:dyDescent="0.2">
      <c r="A49" s="75">
        <v>10</v>
      </c>
      <c r="B49" s="32">
        <v>-692990.32499999995</v>
      </c>
      <c r="C49" s="33">
        <v>1269476.0640000002</v>
      </c>
      <c r="D49" s="34">
        <v>-432159.7</v>
      </c>
      <c r="E49" s="33">
        <v>166267.34999999998</v>
      </c>
      <c r="G49" s="30">
        <v>1501665.9660000002</v>
      </c>
      <c r="H49" s="26">
        <v>1191072.577</v>
      </c>
      <c r="I49" s="26">
        <v>310593.3890000002</v>
      </c>
      <c r="J49" s="45"/>
    </row>
    <row r="50" spans="1:10" x14ac:dyDescent="0.2">
      <c r="A50" s="75">
        <v>11</v>
      </c>
      <c r="B50" s="32">
        <v>-477732.55000000057</v>
      </c>
      <c r="C50" s="33">
        <v>1067741.0830000008</v>
      </c>
      <c r="D50" s="34">
        <v>-297949.19999999984</v>
      </c>
      <c r="E50" s="33">
        <v>122670.29999999993</v>
      </c>
      <c r="G50" s="30">
        <v>1319281.5790000006</v>
      </c>
      <c r="H50" s="26">
        <v>904551.94600000035</v>
      </c>
      <c r="I50" s="26">
        <v>414729.63300000026</v>
      </c>
      <c r="J50" s="45"/>
    </row>
    <row r="51" spans="1:10" ht="13.5" thickBot="1" x14ac:dyDescent="0.25">
      <c r="A51" s="69">
        <v>12</v>
      </c>
      <c r="B51" s="35">
        <v>-863780.94999999972</v>
      </c>
      <c r="C51" s="36">
        <v>1522866.7819999999</v>
      </c>
      <c r="D51" s="37">
        <v>-410569.99999999994</v>
      </c>
      <c r="E51" s="36">
        <v>285145.92500000028</v>
      </c>
      <c r="G51" s="43">
        <v>1927477.4660000002</v>
      </c>
      <c r="H51" s="44">
        <v>1393815.7089999998</v>
      </c>
      <c r="I51" s="44">
        <v>533661.75700000045</v>
      </c>
      <c r="J51" s="45"/>
    </row>
    <row r="52" spans="1:10" ht="13.5" thickBot="1" x14ac:dyDescent="0.25">
      <c r="A52" s="69" t="s">
        <v>0</v>
      </c>
      <c r="B52" s="76">
        <f>SUM(B40:B51)</f>
        <v>-4697740.5499999989</v>
      </c>
      <c r="C52" s="76">
        <f>SUM(C40:C51)</f>
        <v>10510979.308</v>
      </c>
      <c r="D52" s="76">
        <f>SUM(D40:D51)</f>
        <v>-3357618.8000000003</v>
      </c>
      <c r="E52" s="77">
        <f>SUM(E40:E51)</f>
        <v>963878.22499999986</v>
      </c>
      <c r="G52" s="78">
        <f>SUM(G40:G51)</f>
        <v>14067527.032</v>
      </c>
      <c r="H52" s="82">
        <f>SUM(H40:H51)</f>
        <v>10648028.848999999</v>
      </c>
      <c r="I52" s="79">
        <f>SUM(I40:I51)</f>
        <v>3419498.1830000011</v>
      </c>
      <c r="J52" s="45"/>
    </row>
    <row r="54" spans="1:10" x14ac:dyDescent="0.2">
      <c r="B54" s="93" t="s">
        <v>15</v>
      </c>
      <c r="C54" s="93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B4" sqref="B4"/>
    </sheetView>
  </sheetViews>
  <sheetFormatPr defaultRowHeight="12.75" x14ac:dyDescent="0.2"/>
  <cols>
    <col min="1" max="1" width="9.7109375" style="47" bestFit="1" customWidth="1"/>
    <col min="2" max="2" width="9.7109375" bestFit="1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3.5" thickBot="1" x14ac:dyDescent="0.25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x14ac:dyDescent="0.2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x14ac:dyDescent="0.2">
      <c r="A3" s="60" t="s">
        <v>6</v>
      </c>
      <c r="B3" s="48">
        <v>2024</v>
      </c>
      <c r="C3" s="51">
        <v>2023</v>
      </c>
      <c r="D3" s="48">
        <v>2024</v>
      </c>
      <c r="E3" s="51">
        <v>2023</v>
      </c>
      <c r="F3" s="48">
        <v>2024</v>
      </c>
      <c r="G3" s="51">
        <v>2023</v>
      </c>
      <c r="H3" s="48">
        <v>2024</v>
      </c>
      <c r="I3" s="51">
        <v>2023</v>
      </c>
    </row>
    <row r="4" spans="1:9" x14ac:dyDescent="0.2">
      <c r="A4" s="53">
        <v>1</v>
      </c>
      <c r="B4" s="49">
        <f>Hárok1!B23</f>
        <v>-671278.97500000079</v>
      </c>
      <c r="C4" s="52">
        <f>Hárok1!B40</f>
        <v>-833306.57499999891</v>
      </c>
      <c r="D4" s="50">
        <f>Hárok1!C23</f>
        <v>1254127.6759999995</v>
      </c>
      <c r="E4" s="50">
        <f>Hárok1!C40</f>
        <v>1166585.0599999996</v>
      </c>
      <c r="F4" s="49">
        <f>Hárok1!D23</f>
        <v>-275429.49999999988</v>
      </c>
      <c r="G4" s="52">
        <f>Hárok1!D40</f>
        <v>-449351.29999999993</v>
      </c>
      <c r="H4" s="49">
        <f>Hárok1!E23</f>
        <v>191971.70000000024</v>
      </c>
      <c r="I4" s="54">
        <f>Hárok1!E40</f>
        <v>158284.19999999987</v>
      </c>
    </row>
    <row r="5" spans="1:9" x14ac:dyDescent="0.2">
      <c r="A5" s="53">
        <v>2</v>
      </c>
      <c r="B5" s="49">
        <f>Hárok1!B24</f>
        <v>-348360.97499999951</v>
      </c>
      <c r="C5" s="52">
        <f>Hárok1!B41</f>
        <v>-485281.42499999964</v>
      </c>
      <c r="D5" s="50">
        <f>Hárok1!C24</f>
        <v>1034499.7050000002</v>
      </c>
      <c r="E5" s="50">
        <f>Hárok1!C41</f>
        <v>1004039.2760000004</v>
      </c>
      <c r="F5" s="49">
        <f>Hárok1!D24</f>
        <v>-249197.20000000024</v>
      </c>
      <c r="G5" s="52">
        <f>Hárok1!D41</f>
        <v>-477414.30000000034</v>
      </c>
      <c r="H5" s="49">
        <f>Hárok1!E24</f>
        <v>157810.04999999976</v>
      </c>
      <c r="I5" s="54">
        <f>Hárok1!E41</f>
        <v>149186.85000000003</v>
      </c>
    </row>
    <row r="6" spans="1:9" x14ac:dyDescent="0.2">
      <c r="A6" s="53">
        <v>3</v>
      </c>
      <c r="B6" s="49">
        <f>Hárok1!B25</f>
        <v>0</v>
      </c>
      <c r="C6" s="52">
        <f>Hárok1!B42</f>
        <v>-58456.874999999796</v>
      </c>
      <c r="D6" s="50">
        <f>Hárok1!C25</f>
        <v>0</v>
      </c>
      <c r="E6" s="50">
        <f>Hárok1!C42</f>
        <v>710374.65</v>
      </c>
      <c r="F6" s="49">
        <f>Hárok1!D25</f>
        <v>0</v>
      </c>
      <c r="G6" s="52">
        <f>Hárok1!D42</f>
        <v>-417081.99999999953</v>
      </c>
      <c r="H6" s="49">
        <f>Hárok1!E25</f>
        <v>0</v>
      </c>
      <c r="I6" s="54">
        <f>Hárok1!E42</f>
        <v>37480.249999999825</v>
      </c>
    </row>
    <row r="7" spans="1:9" x14ac:dyDescent="0.2">
      <c r="A7" s="53">
        <v>4</v>
      </c>
      <c r="B7" s="49">
        <f>Hárok1!B26</f>
        <v>0</v>
      </c>
      <c r="C7" s="52">
        <f>Hárok1!B43</f>
        <v>-220977.5750000003</v>
      </c>
      <c r="D7" s="50">
        <f>Hárok1!C26</f>
        <v>0</v>
      </c>
      <c r="E7" s="50">
        <f>Hárok1!C43</f>
        <v>572949.22699999996</v>
      </c>
      <c r="F7" s="49">
        <f>Hárok1!D26</f>
        <v>0</v>
      </c>
      <c r="G7" s="52">
        <f>Hárok1!D43</f>
        <v>-214524.99999999985</v>
      </c>
      <c r="H7" s="49">
        <f>Hárok1!E26</f>
        <v>0</v>
      </c>
      <c r="I7" s="54">
        <f>Hárok1!E43</f>
        <v>-7070.0999999999476</v>
      </c>
    </row>
    <row r="8" spans="1:9" x14ac:dyDescent="0.2">
      <c r="A8" s="53">
        <v>5</v>
      </c>
      <c r="B8" s="49">
        <f>Hárok1!B27</f>
        <v>0</v>
      </c>
      <c r="C8" s="52">
        <f>Hárok1!B44</f>
        <v>-198817.62499999988</v>
      </c>
      <c r="D8" s="50">
        <f>Hárok1!C27</f>
        <v>0</v>
      </c>
      <c r="E8" s="50">
        <f>Hárok1!C44</f>
        <v>641721.63499999989</v>
      </c>
      <c r="F8" s="49">
        <f>Hárok1!D27</f>
        <v>0</v>
      </c>
      <c r="G8" s="52">
        <f>Hárok1!D44</f>
        <v>-196891.70000000036</v>
      </c>
      <c r="H8" s="49">
        <f>Hárok1!E27</f>
        <v>0</v>
      </c>
      <c r="I8" s="54">
        <f>Hárok1!E44</f>
        <v>33805.349999999962</v>
      </c>
    </row>
    <row r="9" spans="1:9" x14ac:dyDescent="0.2">
      <c r="A9" s="53">
        <v>6</v>
      </c>
      <c r="B9" s="49">
        <f>Hárok1!B28</f>
        <v>0</v>
      </c>
      <c r="C9" s="52">
        <f>Hárok1!B45</f>
        <v>-43795.750000000058</v>
      </c>
      <c r="D9" s="50">
        <f>Hárok1!C28</f>
        <v>0</v>
      </c>
      <c r="E9" s="50">
        <f>Hárok1!C45</f>
        <v>434167.91400000005</v>
      </c>
      <c r="F9" s="49">
        <f>Hárok1!D28</f>
        <v>0</v>
      </c>
      <c r="G9" s="52">
        <f>Hárok1!D45</f>
        <v>-33193.000000000007</v>
      </c>
      <c r="H9" s="49">
        <f>Hárok1!E28</f>
        <v>0</v>
      </c>
      <c r="I9" s="54">
        <f>Hárok1!E45</f>
        <v>-157996.07499999995</v>
      </c>
    </row>
    <row r="10" spans="1:9" x14ac:dyDescent="0.2">
      <c r="A10" s="53">
        <v>7</v>
      </c>
      <c r="B10" s="49">
        <f>Hárok1!B29</f>
        <v>0</v>
      </c>
      <c r="C10" s="52">
        <f>Hárok1!B46</f>
        <v>-454922.47499999951</v>
      </c>
      <c r="D10" s="50">
        <f>Hárok1!C29</f>
        <v>0</v>
      </c>
      <c r="E10" s="50">
        <f>Hárok1!C46</f>
        <v>825008.21400000015</v>
      </c>
      <c r="F10" s="49">
        <f>Hárok1!D29</f>
        <v>0</v>
      </c>
      <c r="G10" s="52">
        <f>Hárok1!D46</f>
        <v>-226353.20000000036</v>
      </c>
      <c r="H10" s="49">
        <f>Hárok1!E29</f>
        <v>0</v>
      </c>
      <c r="I10" s="54">
        <f>Hárok1!E46</f>
        <v>111787.17499999994</v>
      </c>
    </row>
    <row r="11" spans="1:9" x14ac:dyDescent="0.2">
      <c r="A11" s="53">
        <v>8</v>
      </c>
      <c r="B11" s="49">
        <f>Hárok1!B30</f>
        <v>0</v>
      </c>
      <c r="C11" s="52">
        <f>Hárok1!B47</f>
        <v>-144924.45000000004</v>
      </c>
      <c r="D11" s="50">
        <f>Hárok1!C30</f>
        <v>0</v>
      </c>
      <c r="E11" s="50">
        <f>Hárok1!C47</f>
        <v>695909.15299999993</v>
      </c>
      <c r="F11" s="49">
        <f>Hárok1!D30</f>
        <v>0</v>
      </c>
      <c r="G11" s="52">
        <f>Hárok1!D47</f>
        <v>-76521.900000000023</v>
      </c>
      <c r="H11" s="49">
        <f>Hárok1!E30</f>
        <v>0</v>
      </c>
      <c r="I11" s="54">
        <f>Hárok1!E47</f>
        <v>75482.599999999991</v>
      </c>
    </row>
    <row r="12" spans="1:9" x14ac:dyDescent="0.2">
      <c r="A12" s="53">
        <v>9</v>
      </c>
      <c r="B12" s="49">
        <f>Hárok1!B31</f>
        <v>0</v>
      </c>
      <c r="C12" s="52">
        <f>Hárok1!B48</f>
        <v>-222753.97500000036</v>
      </c>
      <c r="D12" s="50">
        <f>Hárok1!C31</f>
        <v>0</v>
      </c>
      <c r="E12" s="50">
        <f>Hárok1!C48</f>
        <v>600140.24999999919</v>
      </c>
      <c r="F12" s="49">
        <f>Hárok1!D31</f>
        <v>0</v>
      </c>
      <c r="G12" s="52">
        <f>Hárok1!D48</f>
        <v>-125607.50000000001</v>
      </c>
      <c r="H12" s="49">
        <f>Hárok1!E31</f>
        <v>0</v>
      </c>
      <c r="I12" s="54">
        <f>Hárok1!E48</f>
        <v>-11165.600000000079</v>
      </c>
    </row>
    <row r="13" spans="1:9" x14ac:dyDescent="0.2">
      <c r="A13" s="53">
        <v>10</v>
      </c>
      <c r="B13" s="49">
        <f>Hárok1!B32</f>
        <v>0</v>
      </c>
      <c r="C13" s="52">
        <f>Hárok1!B49</f>
        <v>-692990.32499999995</v>
      </c>
      <c r="D13" s="50">
        <f>Hárok1!C32</f>
        <v>0</v>
      </c>
      <c r="E13" s="50">
        <f>Hárok1!C49</f>
        <v>1269476.0640000002</v>
      </c>
      <c r="F13" s="49">
        <f>Hárok1!D32</f>
        <v>0</v>
      </c>
      <c r="G13" s="52">
        <f>Hárok1!D49</f>
        <v>-432159.7</v>
      </c>
      <c r="H13" s="49">
        <f>Hárok1!E32</f>
        <v>0</v>
      </c>
      <c r="I13" s="54">
        <f>Hárok1!E49</f>
        <v>166267.34999999998</v>
      </c>
    </row>
    <row r="14" spans="1:9" x14ac:dyDescent="0.2">
      <c r="A14" s="53">
        <v>11</v>
      </c>
      <c r="B14" s="49">
        <f>Hárok1!B33</f>
        <v>0</v>
      </c>
      <c r="C14" s="52">
        <f>Hárok1!B50</f>
        <v>-477732.55000000057</v>
      </c>
      <c r="D14" s="50">
        <f>Hárok1!C33</f>
        <v>0</v>
      </c>
      <c r="E14" s="50">
        <f>Hárok1!C50</f>
        <v>1067741.0830000008</v>
      </c>
      <c r="F14" s="49">
        <f>Hárok1!D33</f>
        <v>0</v>
      </c>
      <c r="G14" s="52">
        <f>Hárok1!D50</f>
        <v>-297949.19999999984</v>
      </c>
      <c r="H14" s="49">
        <f>Hárok1!E33</f>
        <v>0</v>
      </c>
      <c r="I14" s="54">
        <f>Hárok1!E50</f>
        <v>122670.29999999993</v>
      </c>
    </row>
    <row r="15" spans="1:9" x14ac:dyDescent="0.2">
      <c r="A15" s="60">
        <v>12</v>
      </c>
      <c r="B15" s="62">
        <f>Hárok1!B34</f>
        <v>0</v>
      </c>
      <c r="C15" s="63">
        <f>Hárok1!B51</f>
        <v>-863780.94999999972</v>
      </c>
      <c r="D15" s="64">
        <f>Hárok1!C34</f>
        <v>0</v>
      </c>
      <c r="E15" s="63">
        <f>Hárok1!C51</f>
        <v>1522866.7819999999</v>
      </c>
      <c r="F15" s="62">
        <f>Hárok1!D34</f>
        <v>0</v>
      </c>
      <c r="G15" s="63">
        <f>Hárok1!D51</f>
        <v>-410569.99999999994</v>
      </c>
      <c r="H15" s="62">
        <f>Hárok1!E34</f>
        <v>0</v>
      </c>
      <c r="I15" s="65">
        <f>Hárok1!E51</f>
        <v>285145.92500000028</v>
      </c>
    </row>
    <row r="16" spans="1:9" ht="13.5" thickBot="1" x14ac:dyDescent="0.25">
      <c r="A16" s="61" t="s">
        <v>0</v>
      </c>
      <c r="B16" s="55">
        <f>SUM(B4:B15)</f>
        <v>-1019639.9500000003</v>
      </c>
      <c r="C16" s="56">
        <f t="shared" ref="C16:I16" si="0">SUM(C4:C15)</f>
        <v>-4697740.5499999989</v>
      </c>
      <c r="D16" s="57">
        <f t="shared" si="0"/>
        <v>2288627.3809999996</v>
      </c>
      <c r="E16" s="57">
        <f t="shared" si="0"/>
        <v>10510979.308</v>
      </c>
      <c r="F16" s="55">
        <f t="shared" si="0"/>
        <v>-524626.70000000019</v>
      </c>
      <c r="G16" s="56">
        <f t="shared" si="0"/>
        <v>-3357618.8000000003</v>
      </c>
      <c r="H16" s="55">
        <f t="shared" si="0"/>
        <v>349781.75</v>
      </c>
      <c r="I16" s="58">
        <f t="shared" si="0"/>
        <v>963878.22499999986</v>
      </c>
    </row>
    <row r="18" spans="1:9" x14ac:dyDescent="0.2">
      <c r="A18" s="88" t="s">
        <v>17</v>
      </c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>
      <selection activeCell="V37" sqref="V37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2024-03-15T09:41:03Z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2020-11-27T10:00:47Z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7bf800bb-87bb-4df6-bb88-21f1615f97bd</vt:lpwstr>
  </property>
  <property fmtid="{D5CDD505-2E9C-101B-9397-08002B2CF9AE}" pid="8" name="MSIP_Label_2e585759-362d-4185-bb50-fc81b58bf15d_ContentBits">
    <vt:lpwstr>0</vt:lpwstr>
  </property>
</Properties>
</file>