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ssk-my.sharepoint.com/personal/ps0381_sepsas_sk/Documents/Dokumenty/Vedenia_prenosy/Cezhraničné prenosy_cez_PS_SR/Cezhraničné výmeny merané na zverejnenie/"/>
    </mc:Choice>
  </mc:AlternateContent>
  <xr:revisionPtr revIDLastSave="26" documentId="8_{F2B0FDC0-084A-461C-8D28-544001D79EBE}" xr6:coauthVersionLast="47" xr6:coauthVersionMax="47" xr10:uidLastSave="{E0B0A145-317D-4D54-81BC-FD782EDB1DDB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E52" i="1"/>
  <c r="D52" i="1"/>
  <c r="C52" i="1"/>
  <c r="B52" i="1"/>
  <c r="I5" i="2"/>
  <c r="I6" i="2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E5" i="2"/>
  <c r="E6" i="2"/>
  <c r="E7" i="2"/>
  <c r="E8" i="2"/>
  <c r="E9" i="2"/>
  <c r="E10" i="2"/>
  <c r="E11" i="2"/>
  <c r="E12" i="2"/>
  <c r="E13" i="2"/>
  <c r="E14" i="2"/>
  <c r="E15" i="2"/>
  <c r="E4" i="2"/>
  <c r="C5" i="2"/>
  <c r="C6" i="2"/>
  <c r="C7" i="2"/>
  <c r="C8" i="2"/>
  <c r="C9" i="2"/>
  <c r="C10" i="2"/>
  <c r="C11" i="2"/>
  <c r="C12" i="2"/>
  <c r="C13" i="2"/>
  <c r="C14" i="2"/>
  <c r="C15" i="2"/>
  <c r="C4" i="2"/>
  <c r="I18" i="1"/>
  <c r="H18" i="1"/>
  <c r="G18" i="1"/>
  <c r="F18" i="1"/>
  <c r="E18" i="1"/>
  <c r="D18" i="1"/>
  <c r="C18" i="1"/>
  <c r="B18" i="1"/>
  <c r="K15" i="1"/>
  <c r="J15" i="1"/>
  <c r="J6" i="1"/>
  <c r="J7" i="1"/>
  <c r="K6" i="1"/>
  <c r="K7" i="1"/>
  <c r="L7" i="1" s="1"/>
  <c r="J8" i="1"/>
  <c r="K8" i="1"/>
  <c r="L8" i="1" s="1"/>
  <c r="J9" i="1"/>
  <c r="K9" i="1"/>
  <c r="J10" i="1"/>
  <c r="L10" i="1" s="1"/>
  <c r="K10" i="1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6" i="1"/>
  <c r="L16" i="1" s="1"/>
  <c r="K16" i="1"/>
  <c r="J17" i="1"/>
  <c r="L17" i="1" s="1"/>
  <c r="K17" i="1"/>
  <c r="B23" i="1"/>
  <c r="B4" i="2" s="1"/>
  <c r="C23" i="1"/>
  <c r="D4" i="2" s="1"/>
  <c r="C24" i="1"/>
  <c r="D5" i="2" s="1"/>
  <c r="D23" i="1"/>
  <c r="F4" i="2" s="1"/>
  <c r="D24" i="1"/>
  <c r="F5" i="2"/>
  <c r="E23" i="1"/>
  <c r="H4" i="2"/>
  <c r="B24" i="1"/>
  <c r="B5" i="2" s="1"/>
  <c r="E24" i="1"/>
  <c r="H5" i="2" s="1"/>
  <c r="B25" i="1"/>
  <c r="B6" i="2"/>
  <c r="C25" i="1"/>
  <c r="D6" i="2"/>
  <c r="D25" i="1"/>
  <c r="F6" i="2" s="1"/>
  <c r="E25" i="1"/>
  <c r="H6" i="2" s="1"/>
  <c r="B26" i="1"/>
  <c r="B7" i="2" s="1"/>
  <c r="C26" i="1"/>
  <c r="D7" i="2" s="1"/>
  <c r="D26" i="1"/>
  <c r="F7" i="2" s="1"/>
  <c r="E26" i="1"/>
  <c r="H7" i="2" s="1"/>
  <c r="B27" i="1"/>
  <c r="B8" i="2" s="1"/>
  <c r="C27" i="1"/>
  <c r="D8" i="2" s="1"/>
  <c r="D27" i="1"/>
  <c r="F8" i="2" s="1"/>
  <c r="E27" i="1"/>
  <c r="H8" i="2" s="1"/>
  <c r="B28" i="1"/>
  <c r="B9" i="2" s="1"/>
  <c r="C28" i="1"/>
  <c r="D9" i="2" s="1"/>
  <c r="D28" i="1"/>
  <c r="F9" i="2" s="1"/>
  <c r="E28" i="1"/>
  <c r="H9" i="2" s="1"/>
  <c r="B29" i="1"/>
  <c r="B10" i="2" s="1"/>
  <c r="C29" i="1"/>
  <c r="D10" i="2" s="1"/>
  <c r="D29" i="1"/>
  <c r="F10" i="2" s="1"/>
  <c r="E29" i="1"/>
  <c r="H10" i="2" s="1"/>
  <c r="B30" i="1"/>
  <c r="B11" i="2" s="1"/>
  <c r="C30" i="1"/>
  <c r="D11" i="2"/>
  <c r="D30" i="1"/>
  <c r="F11" i="2" s="1"/>
  <c r="E30" i="1"/>
  <c r="H11" i="2" s="1"/>
  <c r="B31" i="1"/>
  <c r="B12" i="2" s="1"/>
  <c r="C31" i="1"/>
  <c r="D12" i="2"/>
  <c r="D31" i="1"/>
  <c r="F12" i="2" s="1"/>
  <c r="E31" i="1"/>
  <c r="H12" i="2" s="1"/>
  <c r="B32" i="1"/>
  <c r="B13" i="2" s="1"/>
  <c r="C32" i="1"/>
  <c r="D13" i="2" s="1"/>
  <c r="D32" i="1"/>
  <c r="F13" i="2" s="1"/>
  <c r="E32" i="1"/>
  <c r="H13" i="2" s="1"/>
  <c r="B33" i="1"/>
  <c r="B14" i="2" s="1"/>
  <c r="C33" i="1"/>
  <c r="D14" i="2" s="1"/>
  <c r="D33" i="1"/>
  <c r="F14" i="2"/>
  <c r="E33" i="1"/>
  <c r="H14" i="2" s="1"/>
  <c r="B34" i="1"/>
  <c r="B15" i="2" s="1"/>
  <c r="C34" i="1"/>
  <c r="D34" i="1"/>
  <c r="F15" i="2" s="1"/>
  <c r="E34" i="1"/>
  <c r="H15" i="2" s="1"/>
  <c r="L6" i="1" l="1"/>
  <c r="L15" i="1"/>
  <c r="G16" i="2"/>
  <c r="B35" i="1"/>
  <c r="L9" i="1"/>
  <c r="E35" i="1"/>
  <c r="B16" i="2"/>
  <c r="F16" i="2"/>
  <c r="C35" i="1"/>
  <c r="K18" i="1"/>
  <c r="L18" i="1"/>
  <c r="H16" i="2"/>
  <c r="D35" i="1"/>
  <c r="I16" i="2"/>
  <c r="C16" i="2"/>
  <c r="J18" i="1"/>
  <c r="D15" i="2"/>
  <c r="D16" i="2" s="1"/>
  <c r="E16" i="2"/>
</calcChain>
</file>

<file path=xl/sharedStrings.xml><?xml version="1.0" encoding="utf-8"?>
<sst xmlns="http://schemas.openxmlformats.org/spreadsheetml/2006/main" count="52" uniqueCount="21">
  <si>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</si>
  <si>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</si>
  <si>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</si>
  <si>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</si>
  <si>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</si>
  <si>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</si>
  <si>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</si>
  <si>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</si>
  <si>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</si>
  <si>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</si>
  <si>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</si>
  <si>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</si>
  <si>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</si>
  <si>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</si>
  <si>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</si>
  <si>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</si>
  <si>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OBCHODNÉ CEZHRANIČNÉ VÝMENY PS SR (SALDO, MWh)</t>
  </si>
  <si>
    <r>
      <rPr>
        <b/>
        <sz val="13"/>
        <rFont val="Arial CE"/>
        <charset val="238"/>
      </rPr>
      <t>Rok (Year)</t>
    </r>
    <r>
      <rPr>
        <b/>
        <sz val="13"/>
        <color indexed="56"/>
        <rFont val="Arial CE"/>
        <family val="2"/>
        <charset val="238"/>
      </rPr>
      <t xml:space="preserve"> </t>
    </r>
    <r>
      <rPr>
        <b/>
        <sz val="14"/>
        <color indexed="36"/>
        <rFont val="Arial CE"/>
        <charset val="238"/>
      </rPr>
      <t>2024</t>
    </r>
  </si>
  <si>
    <t>SALDO  (Balance) 2024</t>
  </si>
  <si>
    <t>SALDO (Balance) 2023</t>
  </si>
  <si>
    <t>Rok (Year)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</si>
</sst>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3"/>
      <color indexed="56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4"/>
      <color indexed="36"/>
      <name val="Arial CE"/>
      <charset val="238"/>
    </font>
    <font>
      <b/>
      <sz val="10"/>
      <color rgb="FFC00000"/>
      <name val="Arial CE"/>
      <charset val="238"/>
    </font>
    <font>
      <sz val="10"/>
      <color theme="5" tint="-0.499984740745262"/>
      <name val="Arial CE"/>
      <charset val="238"/>
    </font>
    <font>
      <b/>
      <sz val="13"/>
      <color rgb="FF002060"/>
      <name val="Arial CE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1"/>
      <color theme="1" tint="0.149998474074526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4" fillId="0" borderId="12" xfId="0" applyFont="1" applyBorder="1"/>
    <xf numFmtId="49" fontId="1" fillId="0" borderId="0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377074752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64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-348026.99999999948</c:v>
                </c:pt>
                <c:pt idx="1">
                  <c:v>-172761.39999999997</c:v>
                </c:pt>
                <c:pt idx="2">
                  <c:v>-155178.80000000016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6E2-A4B4-034FE755715C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-386324.7</c:v>
                </c:pt>
                <c:pt idx="1">
                  <c:v>-308766.10000000033</c:v>
                </c:pt>
                <c:pt idx="2">
                  <c:v>-147387.69999999992</c:v>
                </c:pt>
                <c:pt idx="3">
                  <c:v>-129446.50000000004</c:v>
                </c:pt>
                <c:pt idx="4">
                  <c:v>-32010.300000000017</c:v>
                </c:pt>
                <c:pt idx="5">
                  <c:v>-10652.399999999994</c:v>
                </c:pt>
                <c:pt idx="6">
                  <c:v>-243010.39999999967</c:v>
                </c:pt>
                <c:pt idx="7">
                  <c:v>-94879.300000000148</c:v>
                </c:pt>
                <c:pt idx="8">
                  <c:v>-89468.199999999983</c:v>
                </c:pt>
                <c:pt idx="9">
                  <c:v>-370007.50000000006</c:v>
                </c:pt>
                <c:pt idx="10">
                  <c:v>-259810.19999999975</c:v>
                </c:pt>
                <c:pt idx="11">
                  <c:v>-410897.99999999965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C-46E2-A4B4-034FE755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22495"/>
        <c:axId val="1"/>
      </c:barChart>
      <c:catAx>
        <c:axId val="125642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300000"/>
          <c:min val="-13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25642249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214076246334313"/>
          <c:w val="8.7188612099644125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377074752"/>
          <c:y val="2.262451887391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957568.29999999981</c:v>
                </c:pt>
                <c:pt idx="1">
                  <c:v>843044.59999999916</c:v>
                </c:pt>
                <c:pt idx="2">
                  <c:v>726560.12500000221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8AD-B7F8-CF5E4AEEE2E0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867906.05000000086</c:v>
                </c:pt>
                <c:pt idx="1">
                  <c:v>745628.77499999851</c:v>
                </c:pt>
                <c:pt idx="2">
                  <c:v>584533.92500000028</c:v>
                </c:pt>
                <c:pt idx="3">
                  <c:v>367608.00000000035</c:v>
                </c:pt>
                <c:pt idx="4">
                  <c:v>358495.17500000005</c:v>
                </c:pt>
                <c:pt idx="5">
                  <c:v>-50962.19999999975</c:v>
                </c:pt>
                <c:pt idx="6">
                  <c:v>487187.72500000038</c:v>
                </c:pt>
                <c:pt idx="7">
                  <c:v>394976.72499999998</c:v>
                </c:pt>
                <c:pt idx="8">
                  <c:v>307367.22499999998</c:v>
                </c:pt>
                <c:pt idx="9">
                  <c:v>1053979.7500000009</c:v>
                </c:pt>
                <c:pt idx="10">
                  <c:v>791291.8</c:v>
                </c:pt>
                <c:pt idx="11">
                  <c:v>1116586.7999999996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7-48AD-B7F8-CF5E4AEE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423"/>
        <c:axId val="1"/>
      </c:barChart>
      <c:catAx>
        <c:axId val="1925961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3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06885363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42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90035661912367715"/>
          <c:y val="0.47214067629301437"/>
          <c:w val="8.7188612099644125E-2"/>
          <c:h val="0.140762608755538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6935276706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-164316.80000000028</c:v>
                </c:pt>
                <c:pt idx="1">
                  <c:v>-94983.200000000012</c:v>
                </c:pt>
                <c:pt idx="2">
                  <c:v>-47696.099999999919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E86-AD3F-2A06659DDE5F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-497249.29999999964</c:v>
                </c:pt>
                <c:pt idx="1">
                  <c:v>-376275.20000000054</c:v>
                </c:pt>
                <c:pt idx="2">
                  <c:v>-160843.30000000013</c:v>
                </c:pt>
                <c:pt idx="3">
                  <c:v>-86467.300000000076</c:v>
                </c:pt>
                <c:pt idx="4">
                  <c:v>-62161.300000000279</c:v>
                </c:pt>
                <c:pt idx="5">
                  <c:v>239002.60000000038</c:v>
                </c:pt>
                <c:pt idx="6">
                  <c:v>-43237.10000000018</c:v>
                </c:pt>
                <c:pt idx="7">
                  <c:v>168802.00000000012</c:v>
                </c:pt>
                <c:pt idx="8">
                  <c:v>74825.499999999913</c:v>
                </c:pt>
                <c:pt idx="9">
                  <c:v>-338067.00000000029</c:v>
                </c:pt>
                <c:pt idx="10">
                  <c:v>-123245.39999999988</c:v>
                </c:pt>
                <c:pt idx="11">
                  <c:v>-273058.90000000002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E86-AD3F-2A06659DD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9343"/>
        <c:axId val="1"/>
      </c:barChart>
      <c:catAx>
        <c:axId val="192595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3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181288509149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5934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65938832104"/>
          <c:y val="0.47214076246334313"/>
          <c:w val="8.6879618771057876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30377074752"/>
          <c:y val="2.2624364936839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58891</c:v>
                </c:pt>
                <c:pt idx="1">
                  <c:v>24538</c:v>
                </c:pt>
                <c:pt idx="2">
                  <c:v>25710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587-8653-3AF1D3330DA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62718</c:v>
                </c:pt>
                <c:pt idx="1">
                  <c:v>136160</c:v>
                </c:pt>
                <c:pt idx="2">
                  <c:v>5461</c:v>
                </c:pt>
                <c:pt idx="3">
                  <c:v>-15395</c:v>
                </c:pt>
                <c:pt idx="4">
                  <c:v>17997</c:v>
                </c:pt>
                <c:pt idx="5">
                  <c:v>25674</c:v>
                </c:pt>
                <c:pt idx="6">
                  <c:v>58636</c:v>
                </c:pt>
                <c:pt idx="7">
                  <c:v>86151</c:v>
                </c:pt>
                <c:pt idx="8">
                  <c:v>-48320</c:v>
                </c:pt>
                <c:pt idx="9">
                  <c:v>-32345</c:v>
                </c:pt>
                <c:pt idx="10">
                  <c:v>10773</c:v>
                </c:pt>
                <c:pt idx="11">
                  <c:v>103662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C-4587-8653-3AF1D333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839"/>
        <c:axId val="1"/>
      </c:barChart>
      <c:catAx>
        <c:axId val="19259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3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248745222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8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368543844300165"/>
          <c:w val="8.7188612099644125E-2"/>
          <c:h val="0.140351184172153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905" name="Graf 1">
          <a:extLst>
            <a:ext uri="{FF2B5EF4-FFF2-40B4-BE49-F238E27FC236}">
              <a16:creationId xmlns:a16="http://schemas.microsoft.com/office/drawing/2014/main" id="{95D2AA78-8E31-4A81-A095-AAB1AA24D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133350</xdr:rowOff>
    </xdr:to>
    <xdr:graphicFrame macro="">
      <xdr:nvGraphicFramePr>
        <xdr:cNvPr id="4906" name="Graf 2">
          <a:extLst>
            <a:ext uri="{FF2B5EF4-FFF2-40B4-BE49-F238E27FC236}">
              <a16:creationId xmlns:a16="http://schemas.microsoft.com/office/drawing/2014/main" id="{3DF6B24B-CEE4-47B1-A9BA-6798D82C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907" name="Graf 3">
          <a:extLst>
            <a:ext uri="{FF2B5EF4-FFF2-40B4-BE49-F238E27FC236}">
              <a16:creationId xmlns:a16="http://schemas.microsoft.com/office/drawing/2014/main" id="{419AC6D4-47A1-4167-9EE3-7FD38EE82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95250</xdr:rowOff>
    </xdr:from>
    <xdr:to>
      <xdr:col>17</xdr:col>
      <xdr:colOff>466725</xdr:colOff>
      <xdr:row>40</xdr:row>
      <xdr:rowOff>114300</xdr:rowOff>
    </xdr:to>
    <xdr:graphicFrame macro="">
      <xdr:nvGraphicFramePr>
        <xdr:cNvPr id="4908" name="Graf 4">
          <a:extLst>
            <a:ext uri="{FF2B5EF4-FFF2-40B4-BE49-F238E27FC236}">
              <a16:creationId xmlns:a16="http://schemas.microsoft.com/office/drawing/2014/main" id="{F469BA52-A403-4E9F-B723-F4CD1156F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0.68932</cdr:x>
      <cdr:y>0.8774</cdr:y>
    </cdr:from>
    <cdr:to>
      <cdr:x>0.8528</cdr:x>
      <cdr:y>0.95376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689949" y="2849816"/>
          <a:ext cx="875116" cy="24802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27F4DBC-C9CF-4B8E-9D43-EE10F65AAB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D6E6F23-6C5F-49B2-8DD3-3D5A0DAF9C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0.45082</cdr:x>
      <cdr:y>0.19631</cdr:y>
    </cdr:from>
    <cdr:to>
      <cdr:x>0.6174</cdr:x>
      <cdr:y>0.27941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2413262" y="641365"/>
          <a:ext cx="891711" cy="27149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0.1586</cdr:x>
      <cdr:y>0.8825</cdr:y>
    </cdr:from>
    <cdr:to>
      <cdr:x>0.33102</cdr:x>
      <cdr:y>0.9636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52015" y="2866390"/>
          <a:ext cx="926258" cy="26341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0.17567</cdr:x>
      <cdr:y>0.1926</cdr:y>
    </cdr:from>
    <cdr:to>
      <cdr:x>0.34022</cdr:x>
      <cdr:y>0.2758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942067" y="627416"/>
          <a:ext cx="882412" cy="27102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G21" sqref="G21"/>
    </sheetView>
  </sheetViews>
  <sheetFormatPr defaultColWidth="12.28515625" defaultRowHeight="12.75" x14ac:dyDescent="0.2"/>
  <cols>
    <col min="1" max="1" width="10.28515625" customWidth="1"/>
    <col min="2" max="2" width="11.140625" customWidth="1"/>
    <col min="3" max="9" width="10.7109375" customWidth="1"/>
    <col min="10" max="11" width="11.7109375" customWidth="1"/>
    <col min="12" max="12" width="15.42578125" customWidth="1"/>
  </cols>
  <sheetData>
    <row r="1" spans="1:17" ht="16.5" x14ac:dyDescent="0.25">
      <c r="A1" s="96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7" ht="16.5" x14ac:dyDescent="0.25">
      <c r="A2" s="99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7" ht="18.75" thickBot="1" x14ac:dyDescent="0.3">
      <c r="A3" s="102" t="s">
        <v>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7" ht="15.75" x14ac:dyDescent="0.25">
      <c r="A4" s="66" t="s">
        <v>6</v>
      </c>
      <c r="B4" s="117" t="s">
        <v>9</v>
      </c>
      <c r="C4" s="107"/>
      <c r="D4" s="117" t="s">
        <v>3</v>
      </c>
      <c r="E4" s="107"/>
      <c r="F4" s="117" t="s">
        <v>5</v>
      </c>
      <c r="G4" s="108"/>
      <c r="H4" s="105" t="s">
        <v>4</v>
      </c>
      <c r="I4" s="106"/>
      <c r="J4" s="107" t="s">
        <v>10</v>
      </c>
      <c r="K4" s="107"/>
      <c r="L4" s="108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50007.299999999967</v>
      </c>
      <c r="C6" s="12">
        <v>398034.29999999946</v>
      </c>
      <c r="D6" s="11">
        <v>1018601.1499999998</v>
      </c>
      <c r="E6" s="12">
        <v>61032.849999999933</v>
      </c>
      <c r="F6" s="11">
        <v>211888.39999999991</v>
      </c>
      <c r="G6" s="13">
        <v>376205.20000000019</v>
      </c>
      <c r="H6" s="11">
        <v>60988</v>
      </c>
      <c r="I6" s="13">
        <v>2097</v>
      </c>
      <c r="J6" s="25">
        <f t="shared" ref="J6:J13" si="0">+B6+D6+F6+H6</f>
        <v>1341484.8499999996</v>
      </c>
      <c r="K6" s="25">
        <f t="shared" ref="K6:K13" si="1">+C6+E6+G6+I6</f>
        <v>837369.34999999963</v>
      </c>
      <c r="L6" s="26">
        <f>J6-K6</f>
        <v>504115.5</v>
      </c>
      <c r="P6" s="45"/>
      <c r="Q6" s="45"/>
    </row>
    <row r="7" spans="1:17" x14ac:dyDescent="0.2">
      <c r="A7" s="4">
        <v>2</v>
      </c>
      <c r="B7" s="11">
        <v>77562</v>
      </c>
      <c r="C7" s="12">
        <v>250323.39999999997</v>
      </c>
      <c r="D7" s="11">
        <v>915708.32499999925</v>
      </c>
      <c r="E7" s="12">
        <v>72663.725000000035</v>
      </c>
      <c r="F7" s="11">
        <v>179948.59999999992</v>
      </c>
      <c r="G7" s="13">
        <v>274931.79999999993</v>
      </c>
      <c r="H7" s="11">
        <v>33559</v>
      </c>
      <c r="I7" s="13">
        <v>9021</v>
      </c>
      <c r="J7" s="25">
        <f t="shared" si="0"/>
        <v>1206777.9249999991</v>
      </c>
      <c r="K7" s="25">
        <f t="shared" si="1"/>
        <v>606939.92499999993</v>
      </c>
      <c r="L7" s="26">
        <f>J7-K7</f>
        <v>599837.99999999919</v>
      </c>
      <c r="P7" s="45"/>
      <c r="Q7" s="45"/>
    </row>
    <row r="8" spans="1:17" ht="13.5" thickBot="1" x14ac:dyDescent="0.25">
      <c r="A8" s="1">
        <v>3</v>
      </c>
      <c r="B8" s="14">
        <v>96637.299999999959</v>
      </c>
      <c r="C8" s="15">
        <v>251816.10000000012</v>
      </c>
      <c r="D8" s="14">
        <v>838698.45000000217</v>
      </c>
      <c r="E8" s="15">
        <v>112138.32499999997</v>
      </c>
      <c r="F8" s="14">
        <v>200773.79999999987</v>
      </c>
      <c r="G8" s="16">
        <v>248469.89999999979</v>
      </c>
      <c r="H8" s="14">
        <v>40412</v>
      </c>
      <c r="I8" s="15">
        <v>14702</v>
      </c>
      <c r="J8" s="27">
        <f>B8+D8+F8+H8</f>
        <v>1176521.5500000019</v>
      </c>
      <c r="K8" s="28">
        <f t="shared" si="1"/>
        <v>627126.32499999995</v>
      </c>
      <c r="L8" s="29">
        <f>J8-K8</f>
        <v>549395.22500000196</v>
      </c>
      <c r="P8" s="45"/>
      <c r="Q8" s="45"/>
    </row>
    <row r="9" spans="1:17" x14ac:dyDescent="0.2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>J9-K9</f>
        <v>0</v>
      </c>
      <c r="P9" s="45"/>
      <c r="Q9" s="45"/>
    </row>
    <row r="10" spans="1:17" x14ac:dyDescent="0.2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>J10-K10</f>
        <v>0</v>
      </c>
      <c r="P10" s="45"/>
      <c r="Q10" s="45"/>
    </row>
    <row r="11" spans="1:17" ht="13.5" thickBot="1" x14ac:dyDescent="0.25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ref="L11:L17" si="2">J11-K11</f>
        <v>0</v>
      </c>
      <c r="P11" s="45"/>
      <c r="Q11" s="45"/>
    </row>
    <row r="12" spans="1:17" x14ac:dyDescent="0.2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x14ac:dyDescent="0.2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 x14ac:dyDescent="0.25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ref="J14:K17" si="3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x14ac:dyDescent="0.2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x14ac:dyDescent="0.2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x14ac:dyDescent="0.2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7" ht="13.5" thickBot="1" x14ac:dyDescent="0.25">
      <c r="A18" s="6" t="s">
        <v>0</v>
      </c>
      <c r="B18" s="89">
        <f t="shared" ref="B18:L18" si="4">SUM(B6:B17)</f>
        <v>224206.59999999992</v>
      </c>
      <c r="C18" s="90">
        <f t="shared" si="4"/>
        <v>900173.79999999958</v>
      </c>
      <c r="D18" s="89">
        <f t="shared" si="4"/>
        <v>2773007.9250000012</v>
      </c>
      <c r="E18" s="90">
        <f t="shared" si="4"/>
        <v>245834.89999999991</v>
      </c>
      <c r="F18" s="89">
        <f t="shared" si="4"/>
        <v>592610.7999999997</v>
      </c>
      <c r="G18" s="90">
        <f t="shared" si="4"/>
        <v>899606.89999999991</v>
      </c>
      <c r="H18" s="89">
        <f t="shared" si="4"/>
        <v>134959</v>
      </c>
      <c r="I18" s="90">
        <f t="shared" si="4"/>
        <v>25820</v>
      </c>
      <c r="J18" s="89">
        <f t="shared" si="4"/>
        <v>3724784.3250000002</v>
      </c>
      <c r="K18" s="91">
        <f t="shared" si="4"/>
        <v>2071435.5999999994</v>
      </c>
      <c r="L18" s="90">
        <f t="shared" si="4"/>
        <v>1653348.725000001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9" t="s">
        <v>13</v>
      </c>
      <c r="L19" s="109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4" t="s">
        <v>18</v>
      </c>
      <c r="C21" s="115"/>
      <c r="D21" s="115"/>
      <c r="E21" s="116"/>
      <c r="F21" s="83"/>
      <c r="G21" s="83"/>
      <c r="H21" s="83"/>
      <c r="I21" s="83"/>
      <c r="J21" s="110"/>
      <c r="K21" s="110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-348026.99999999948</v>
      </c>
      <c r="C23" s="33">
        <f>D6-E6</f>
        <v>957568.29999999981</v>
      </c>
      <c r="D23" s="34">
        <f>F6-G6</f>
        <v>-164316.80000000028</v>
      </c>
      <c r="E23" s="33">
        <f>H6-I6</f>
        <v>58891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5">B7-C7</f>
        <v>-172761.39999999997</v>
      </c>
      <c r="C24" s="33">
        <f t="shared" ref="C24:C34" si="6">D7-E7</f>
        <v>843044.59999999916</v>
      </c>
      <c r="D24" s="34">
        <f t="shared" ref="D24:D34" si="7">F7-G7</f>
        <v>-94983.200000000012</v>
      </c>
      <c r="E24" s="33">
        <f t="shared" ref="E24:E34" si="8">H7-I7</f>
        <v>24538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5"/>
        <v>-155178.80000000016</v>
      </c>
      <c r="C25" s="36">
        <f t="shared" si="6"/>
        <v>726560.12500000221</v>
      </c>
      <c r="D25" s="37">
        <f t="shared" si="7"/>
        <v>-47696.099999999919</v>
      </c>
      <c r="E25" s="36">
        <f t="shared" si="8"/>
        <v>25710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5"/>
        <v>0</v>
      </c>
      <c r="C26" s="33">
        <f t="shared" si="6"/>
        <v>0</v>
      </c>
      <c r="D26" s="34">
        <f t="shared" si="7"/>
        <v>0</v>
      </c>
      <c r="E26" s="33">
        <f t="shared" si="8"/>
        <v>0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5"/>
        <v>0</v>
      </c>
      <c r="C27" s="33">
        <f t="shared" si="6"/>
        <v>0</v>
      </c>
      <c r="D27" s="34">
        <f t="shared" si="7"/>
        <v>0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5"/>
        <v>0</v>
      </c>
      <c r="C28" s="36">
        <f t="shared" si="6"/>
        <v>0</v>
      </c>
      <c r="D28" s="37">
        <f t="shared" si="7"/>
        <v>0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5"/>
        <v>0</v>
      </c>
      <c r="C29" s="33">
        <f t="shared" si="6"/>
        <v>0</v>
      </c>
      <c r="D29" s="34">
        <f t="shared" si="7"/>
        <v>0</v>
      </c>
      <c r="E29" s="33">
        <f t="shared" si="8"/>
        <v>0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5"/>
        <v>0</v>
      </c>
      <c r="C30" s="33">
        <f t="shared" si="6"/>
        <v>0</v>
      </c>
      <c r="D30" s="34">
        <f t="shared" si="7"/>
        <v>0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-675967.1999999996</v>
      </c>
      <c r="C35" s="39">
        <f>SUM(C23:C34)</f>
        <v>2527173.0250000013</v>
      </c>
      <c r="D35" s="40">
        <f>SUM(D23:D34)</f>
        <v>-306996.10000000021</v>
      </c>
      <c r="E35" s="87">
        <f>SUM(E23:E34)</f>
        <v>109139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11" t="s">
        <v>19</v>
      </c>
      <c r="C38" s="112"/>
      <c r="D38" s="112"/>
      <c r="E38" s="113"/>
      <c r="G38" s="111" t="s">
        <v>20</v>
      </c>
      <c r="H38" s="112"/>
      <c r="I38" s="113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-386324.7</v>
      </c>
      <c r="C40" s="33">
        <v>867906.05000000086</v>
      </c>
      <c r="D40" s="34">
        <v>-497249.29999999964</v>
      </c>
      <c r="E40" s="33">
        <v>62718</v>
      </c>
      <c r="G40" s="30">
        <v>1072144.5250000008</v>
      </c>
      <c r="H40" s="26">
        <v>1025094.4749999996</v>
      </c>
      <c r="I40" s="26">
        <v>47050.050000001211</v>
      </c>
      <c r="J40" s="45"/>
    </row>
    <row r="41" spans="1:12" x14ac:dyDescent="0.2">
      <c r="A41" s="75">
        <v>2</v>
      </c>
      <c r="B41" s="32">
        <v>-308766.10000000033</v>
      </c>
      <c r="C41" s="33">
        <v>745628.77499999851</v>
      </c>
      <c r="D41" s="34">
        <v>-376275.20000000054</v>
      </c>
      <c r="E41" s="33">
        <v>136160</v>
      </c>
      <c r="G41" s="30">
        <v>1020633.8499999985</v>
      </c>
      <c r="H41" s="26">
        <v>823886.3750000007</v>
      </c>
      <c r="I41" s="26">
        <v>196747.47499999776</v>
      </c>
      <c r="J41" s="45"/>
    </row>
    <row r="42" spans="1:12" ht="13.5" thickBot="1" x14ac:dyDescent="0.25">
      <c r="A42" s="69">
        <v>3</v>
      </c>
      <c r="B42" s="35">
        <v>-147387.69999999992</v>
      </c>
      <c r="C42" s="36">
        <v>584533.92500000028</v>
      </c>
      <c r="D42" s="37">
        <v>-160843.30000000013</v>
      </c>
      <c r="E42" s="36">
        <v>5461</v>
      </c>
      <c r="G42" s="27">
        <v>887466.15000000026</v>
      </c>
      <c r="H42" s="29">
        <v>605702.22500000009</v>
      </c>
      <c r="I42" s="29">
        <v>281763.92500000016</v>
      </c>
      <c r="J42" s="45"/>
    </row>
    <row r="43" spans="1:12" x14ac:dyDescent="0.2">
      <c r="A43" s="75">
        <v>4</v>
      </c>
      <c r="B43" s="32">
        <v>-129446.50000000004</v>
      </c>
      <c r="C43" s="33">
        <v>367608.00000000035</v>
      </c>
      <c r="D43" s="34">
        <v>-86467.300000000076</v>
      </c>
      <c r="E43" s="33">
        <v>-15395</v>
      </c>
      <c r="G43" s="30">
        <v>687147.37500000058</v>
      </c>
      <c r="H43" s="26">
        <v>550848.17500000028</v>
      </c>
      <c r="I43" s="26">
        <v>136299.2000000003</v>
      </c>
      <c r="J43" s="45"/>
    </row>
    <row r="44" spans="1:12" x14ac:dyDescent="0.2">
      <c r="A44" s="75">
        <v>5</v>
      </c>
      <c r="B44" s="32">
        <v>-32010.300000000017</v>
      </c>
      <c r="C44" s="33">
        <v>358495.17500000005</v>
      </c>
      <c r="D44" s="34">
        <v>-62161.300000000279</v>
      </c>
      <c r="E44" s="33">
        <v>17997</v>
      </c>
      <c r="G44" s="30">
        <v>719452.75000000023</v>
      </c>
      <c r="H44" s="26">
        <v>437132.1750000004</v>
      </c>
      <c r="I44" s="26">
        <v>282320.57499999984</v>
      </c>
      <c r="J44" s="45"/>
    </row>
    <row r="45" spans="1:12" ht="13.5" thickBot="1" x14ac:dyDescent="0.25">
      <c r="A45" s="75">
        <v>6</v>
      </c>
      <c r="B45" s="35">
        <v>-10652.399999999994</v>
      </c>
      <c r="C45" s="36">
        <v>-50962.19999999975</v>
      </c>
      <c r="D45" s="37">
        <v>239002.60000000038</v>
      </c>
      <c r="E45" s="36">
        <v>25674</v>
      </c>
      <c r="G45" s="27">
        <v>721573.70000000042</v>
      </c>
      <c r="H45" s="29">
        <v>518511.69999999978</v>
      </c>
      <c r="I45" s="29">
        <v>203062.00000000064</v>
      </c>
      <c r="J45" s="45"/>
    </row>
    <row r="46" spans="1:12" x14ac:dyDescent="0.2">
      <c r="A46" s="74">
        <v>7</v>
      </c>
      <c r="B46" s="32">
        <v>-243010.39999999967</v>
      </c>
      <c r="C46" s="33">
        <v>487187.72500000038</v>
      </c>
      <c r="D46" s="34">
        <v>-43237.10000000018</v>
      </c>
      <c r="E46" s="33">
        <v>58636</v>
      </c>
      <c r="G46" s="30">
        <v>889694.82500000054</v>
      </c>
      <c r="H46" s="26">
        <v>630118.60000000009</v>
      </c>
      <c r="I46" s="26">
        <v>259576.22500000044</v>
      </c>
      <c r="J46" s="45"/>
    </row>
    <row r="47" spans="1:12" x14ac:dyDescent="0.2">
      <c r="A47" s="75">
        <v>8</v>
      </c>
      <c r="B47" s="32">
        <v>-94879.300000000148</v>
      </c>
      <c r="C47" s="33">
        <v>394976.72499999998</v>
      </c>
      <c r="D47" s="34">
        <v>168802.00000000012</v>
      </c>
      <c r="E47" s="33">
        <v>86151</v>
      </c>
      <c r="G47" s="30">
        <v>971116.72500000021</v>
      </c>
      <c r="H47" s="26">
        <v>416066.30000000022</v>
      </c>
      <c r="I47" s="26">
        <v>555050.42500000005</v>
      </c>
      <c r="J47" s="45"/>
    </row>
    <row r="48" spans="1:12" ht="13.5" thickBot="1" x14ac:dyDescent="0.25">
      <c r="A48" s="69">
        <v>9</v>
      </c>
      <c r="B48" s="35">
        <v>-89468.199999999983</v>
      </c>
      <c r="C48" s="36">
        <v>307367.22499999998</v>
      </c>
      <c r="D48" s="37">
        <v>74825.499999999913</v>
      </c>
      <c r="E48" s="36">
        <v>-48320</v>
      </c>
      <c r="G48" s="27">
        <v>800332.39999999979</v>
      </c>
      <c r="H48" s="29">
        <v>555927.875</v>
      </c>
      <c r="I48" s="29">
        <v>244404.52499999979</v>
      </c>
      <c r="J48" s="45"/>
    </row>
    <row r="49" spans="1:10" x14ac:dyDescent="0.2">
      <c r="A49" s="75">
        <v>10</v>
      </c>
      <c r="B49" s="32">
        <v>-370007.50000000006</v>
      </c>
      <c r="C49" s="33">
        <v>1053979.7500000009</v>
      </c>
      <c r="D49" s="34">
        <v>-338067.00000000029</v>
      </c>
      <c r="E49" s="33">
        <v>-32345</v>
      </c>
      <c r="G49" s="30">
        <v>1222908.2750000008</v>
      </c>
      <c r="H49" s="26">
        <v>909348.02500000037</v>
      </c>
      <c r="I49" s="26">
        <v>313560.25000000047</v>
      </c>
      <c r="J49" s="45"/>
    </row>
    <row r="50" spans="1:10" x14ac:dyDescent="0.2">
      <c r="A50" s="75">
        <v>11</v>
      </c>
      <c r="B50" s="32">
        <v>-259810.19999999975</v>
      </c>
      <c r="C50" s="33">
        <v>791291.8</v>
      </c>
      <c r="D50" s="34">
        <v>-123245.39999999988</v>
      </c>
      <c r="E50" s="33">
        <v>10773</v>
      </c>
      <c r="G50" s="30">
        <v>1124997.1000000001</v>
      </c>
      <c r="H50" s="26">
        <v>705987.89999999967</v>
      </c>
      <c r="I50" s="26">
        <v>419009.20000000042</v>
      </c>
      <c r="J50" s="45"/>
    </row>
    <row r="51" spans="1:10" ht="13.5" thickBot="1" x14ac:dyDescent="0.25">
      <c r="A51" s="69">
        <v>12</v>
      </c>
      <c r="B51" s="35">
        <v>-410897.99999999965</v>
      </c>
      <c r="C51" s="36">
        <v>1116586.7999999996</v>
      </c>
      <c r="D51" s="37">
        <v>-273058.90000000002</v>
      </c>
      <c r="E51" s="36">
        <v>103662</v>
      </c>
      <c r="G51" s="43">
        <v>1496249.6249999995</v>
      </c>
      <c r="H51" s="44">
        <v>959957.72499999963</v>
      </c>
      <c r="I51" s="44">
        <v>536291.89999999991</v>
      </c>
      <c r="J51" s="45"/>
    </row>
    <row r="52" spans="1:10" ht="13.5" thickBot="1" x14ac:dyDescent="0.25">
      <c r="A52" s="69" t="s">
        <v>0</v>
      </c>
      <c r="B52" s="76">
        <f>SUM(B40:B51)</f>
        <v>-2482661.2999999993</v>
      </c>
      <c r="C52" s="76">
        <f>SUM(C40:C51)</f>
        <v>7024599.7500000019</v>
      </c>
      <c r="D52" s="76">
        <f>SUM(D40:D51)</f>
        <v>-1477974.7000000011</v>
      </c>
      <c r="E52" s="77">
        <f>SUM(E40:E51)</f>
        <v>411172</v>
      </c>
      <c r="G52" s="78">
        <f>SUM(G40:G51)</f>
        <v>11613717.300000001</v>
      </c>
      <c r="H52" s="82">
        <f>SUM(H40:H51)</f>
        <v>8138581.5499999998</v>
      </c>
      <c r="I52" s="79">
        <f>SUM(I40:I51)</f>
        <v>3475135.7500000005</v>
      </c>
      <c r="J52" s="45"/>
    </row>
    <row r="54" spans="1:10" x14ac:dyDescent="0.2">
      <c r="B54" s="95" t="s">
        <v>13</v>
      </c>
      <c r="C54" s="95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M23" sqref="M23"/>
    </sheetView>
  </sheetViews>
  <sheetFormatPr defaultRowHeight="12.75" x14ac:dyDescent="0.2"/>
  <cols>
    <col min="1" max="1" width="9.7109375" style="47" bestFit="1" customWidth="1"/>
    <col min="2" max="2" width="11.42578125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5.75" thickBot="1" x14ac:dyDescent="0.3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s="46" customFormat="1" x14ac:dyDescent="0.2">
      <c r="A2" s="59"/>
      <c r="B2" s="118" t="s">
        <v>9</v>
      </c>
      <c r="C2" s="119"/>
      <c r="D2" s="120" t="s">
        <v>3</v>
      </c>
      <c r="E2" s="120"/>
      <c r="F2" s="118" t="s">
        <v>5</v>
      </c>
      <c r="G2" s="119"/>
      <c r="H2" s="118" t="s">
        <v>4</v>
      </c>
      <c r="I2" s="121"/>
    </row>
    <row r="3" spans="1:9" s="46" customFormat="1" x14ac:dyDescent="0.2">
      <c r="A3" s="60" t="s">
        <v>6</v>
      </c>
      <c r="B3" s="48">
        <v>2024</v>
      </c>
      <c r="C3" s="51">
        <v>2023</v>
      </c>
      <c r="D3" s="48">
        <v>2024</v>
      </c>
      <c r="E3" s="51">
        <v>2023</v>
      </c>
      <c r="F3" s="48">
        <v>2024</v>
      </c>
      <c r="G3" s="51">
        <v>2023</v>
      </c>
      <c r="H3" s="48">
        <v>2024</v>
      </c>
      <c r="I3" s="94">
        <v>2023</v>
      </c>
    </row>
    <row r="4" spans="1:9" x14ac:dyDescent="0.2">
      <c r="A4" s="53">
        <v>1</v>
      </c>
      <c r="B4" s="49">
        <f>Hárok1!B23</f>
        <v>-348026.99999999948</v>
      </c>
      <c r="C4" s="52">
        <f>Hárok1!B40</f>
        <v>-386324.7</v>
      </c>
      <c r="D4" s="50">
        <f>Hárok1!C23</f>
        <v>957568.29999999981</v>
      </c>
      <c r="E4" s="50">
        <f>Hárok1!C40</f>
        <v>867906.05000000086</v>
      </c>
      <c r="F4" s="49">
        <f>Hárok1!D23</f>
        <v>-164316.80000000028</v>
      </c>
      <c r="G4" s="52">
        <f>Hárok1!D40</f>
        <v>-497249.29999999964</v>
      </c>
      <c r="H4" s="49">
        <f>Hárok1!E23</f>
        <v>58891</v>
      </c>
      <c r="I4" s="54">
        <f>Hárok1!E40</f>
        <v>62718</v>
      </c>
    </row>
    <row r="5" spans="1:9" x14ac:dyDescent="0.2">
      <c r="A5" s="53">
        <v>2</v>
      </c>
      <c r="B5" s="49">
        <f>Hárok1!B24</f>
        <v>-172761.39999999997</v>
      </c>
      <c r="C5" s="52">
        <f>Hárok1!B41</f>
        <v>-308766.10000000033</v>
      </c>
      <c r="D5" s="50">
        <f>Hárok1!C24</f>
        <v>843044.59999999916</v>
      </c>
      <c r="E5" s="50">
        <f>Hárok1!C41</f>
        <v>745628.77499999851</v>
      </c>
      <c r="F5" s="49">
        <f>Hárok1!D24</f>
        <v>-94983.200000000012</v>
      </c>
      <c r="G5" s="52">
        <f>Hárok1!D41</f>
        <v>-376275.20000000054</v>
      </c>
      <c r="H5" s="49">
        <f>Hárok1!E24</f>
        <v>24538</v>
      </c>
      <c r="I5" s="54">
        <f>Hárok1!E41</f>
        <v>136160</v>
      </c>
    </row>
    <row r="6" spans="1:9" x14ac:dyDescent="0.2">
      <c r="A6" s="53">
        <v>3</v>
      </c>
      <c r="B6" s="49">
        <f>Hárok1!B25</f>
        <v>-155178.80000000016</v>
      </c>
      <c r="C6" s="52">
        <f>Hárok1!B42</f>
        <v>-147387.69999999992</v>
      </c>
      <c r="D6" s="50">
        <f>Hárok1!C25</f>
        <v>726560.12500000221</v>
      </c>
      <c r="E6" s="50">
        <f>Hárok1!C42</f>
        <v>584533.92500000028</v>
      </c>
      <c r="F6" s="49">
        <f>Hárok1!D25</f>
        <v>-47696.099999999919</v>
      </c>
      <c r="G6" s="52">
        <f>Hárok1!D42</f>
        <v>-160843.30000000013</v>
      </c>
      <c r="H6" s="49">
        <f>Hárok1!E25</f>
        <v>25710</v>
      </c>
      <c r="I6" s="54">
        <f>Hárok1!E42</f>
        <v>5461</v>
      </c>
    </row>
    <row r="7" spans="1:9" x14ac:dyDescent="0.2">
      <c r="A7" s="53">
        <v>4</v>
      </c>
      <c r="B7" s="49">
        <f>Hárok1!B26</f>
        <v>0</v>
      </c>
      <c r="C7" s="52">
        <f>Hárok1!B43</f>
        <v>-129446.50000000004</v>
      </c>
      <c r="D7" s="50">
        <f>Hárok1!C26</f>
        <v>0</v>
      </c>
      <c r="E7" s="50">
        <f>Hárok1!C43</f>
        <v>367608.00000000035</v>
      </c>
      <c r="F7" s="49">
        <f>Hárok1!D26</f>
        <v>0</v>
      </c>
      <c r="G7" s="52">
        <f>Hárok1!D43</f>
        <v>-86467.300000000076</v>
      </c>
      <c r="H7" s="49">
        <f>Hárok1!E26</f>
        <v>0</v>
      </c>
      <c r="I7" s="54">
        <f>Hárok1!E43</f>
        <v>-15395</v>
      </c>
    </row>
    <row r="8" spans="1:9" x14ac:dyDescent="0.2">
      <c r="A8" s="53">
        <v>5</v>
      </c>
      <c r="B8" s="49">
        <f>Hárok1!B27</f>
        <v>0</v>
      </c>
      <c r="C8" s="52">
        <f>Hárok1!B44</f>
        <v>-32010.300000000017</v>
      </c>
      <c r="D8" s="50">
        <f>Hárok1!C27</f>
        <v>0</v>
      </c>
      <c r="E8" s="50">
        <f>Hárok1!C44</f>
        <v>358495.17500000005</v>
      </c>
      <c r="F8" s="49">
        <f>Hárok1!D27</f>
        <v>0</v>
      </c>
      <c r="G8" s="52">
        <f>Hárok1!D44</f>
        <v>-62161.300000000279</v>
      </c>
      <c r="H8" s="49">
        <f>Hárok1!E27</f>
        <v>0</v>
      </c>
      <c r="I8" s="54">
        <f>Hárok1!E44</f>
        <v>17997</v>
      </c>
    </row>
    <row r="9" spans="1:9" x14ac:dyDescent="0.2">
      <c r="A9" s="53">
        <v>6</v>
      </c>
      <c r="B9" s="49">
        <f>Hárok1!B28</f>
        <v>0</v>
      </c>
      <c r="C9" s="52">
        <f>Hárok1!B45</f>
        <v>-10652.399999999994</v>
      </c>
      <c r="D9" s="50">
        <f>Hárok1!C28</f>
        <v>0</v>
      </c>
      <c r="E9" s="50">
        <f>Hárok1!C45</f>
        <v>-50962.19999999975</v>
      </c>
      <c r="F9" s="49">
        <f>Hárok1!D28</f>
        <v>0</v>
      </c>
      <c r="G9" s="52">
        <f>Hárok1!D45</f>
        <v>239002.60000000038</v>
      </c>
      <c r="H9" s="49">
        <f>Hárok1!E28</f>
        <v>0</v>
      </c>
      <c r="I9" s="54">
        <f>Hárok1!E45</f>
        <v>25674</v>
      </c>
    </row>
    <row r="10" spans="1:9" x14ac:dyDescent="0.2">
      <c r="A10" s="53">
        <v>7</v>
      </c>
      <c r="B10" s="49">
        <f>Hárok1!B29</f>
        <v>0</v>
      </c>
      <c r="C10" s="52">
        <f>Hárok1!B46</f>
        <v>-243010.39999999967</v>
      </c>
      <c r="D10" s="50">
        <f>Hárok1!C29</f>
        <v>0</v>
      </c>
      <c r="E10" s="50">
        <f>Hárok1!C46</f>
        <v>487187.72500000038</v>
      </c>
      <c r="F10" s="49">
        <f>Hárok1!D29</f>
        <v>0</v>
      </c>
      <c r="G10" s="52">
        <f>Hárok1!D46</f>
        <v>-43237.10000000018</v>
      </c>
      <c r="H10" s="49">
        <f>Hárok1!E29</f>
        <v>0</v>
      </c>
      <c r="I10" s="54">
        <f>Hárok1!E46</f>
        <v>58636</v>
      </c>
    </row>
    <row r="11" spans="1:9" x14ac:dyDescent="0.2">
      <c r="A11" s="53">
        <v>8</v>
      </c>
      <c r="B11" s="49">
        <f>Hárok1!B30</f>
        <v>0</v>
      </c>
      <c r="C11" s="52">
        <f>Hárok1!B47</f>
        <v>-94879.300000000148</v>
      </c>
      <c r="D11" s="50">
        <f>Hárok1!C30</f>
        <v>0</v>
      </c>
      <c r="E11" s="50">
        <f>Hárok1!C47</f>
        <v>394976.72499999998</v>
      </c>
      <c r="F11" s="49">
        <f>Hárok1!D30</f>
        <v>0</v>
      </c>
      <c r="G11" s="52">
        <f>Hárok1!D47</f>
        <v>168802.00000000012</v>
      </c>
      <c r="H11" s="49">
        <f>Hárok1!E30</f>
        <v>0</v>
      </c>
      <c r="I11" s="54">
        <f>Hárok1!E47</f>
        <v>86151</v>
      </c>
    </row>
    <row r="12" spans="1:9" x14ac:dyDescent="0.2">
      <c r="A12" s="53">
        <v>9</v>
      </c>
      <c r="B12" s="49">
        <f>Hárok1!B31</f>
        <v>0</v>
      </c>
      <c r="C12" s="52">
        <f>Hárok1!B48</f>
        <v>-89468.199999999983</v>
      </c>
      <c r="D12" s="50">
        <f>Hárok1!C31</f>
        <v>0</v>
      </c>
      <c r="E12" s="50">
        <f>Hárok1!C48</f>
        <v>307367.22499999998</v>
      </c>
      <c r="F12" s="49">
        <f>Hárok1!D31</f>
        <v>0</v>
      </c>
      <c r="G12" s="52">
        <f>Hárok1!D48</f>
        <v>74825.499999999913</v>
      </c>
      <c r="H12" s="49">
        <f>Hárok1!E31</f>
        <v>0</v>
      </c>
      <c r="I12" s="54">
        <f>Hárok1!E48</f>
        <v>-48320</v>
      </c>
    </row>
    <row r="13" spans="1:9" x14ac:dyDescent="0.2">
      <c r="A13" s="53">
        <v>10</v>
      </c>
      <c r="B13" s="49">
        <f>Hárok1!B32</f>
        <v>0</v>
      </c>
      <c r="C13" s="52">
        <f>Hárok1!B49</f>
        <v>-370007.50000000006</v>
      </c>
      <c r="D13" s="50">
        <f>Hárok1!C32</f>
        <v>0</v>
      </c>
      <c r="E13" s="50">
        <f>Hárok1!C49</f>
        <v>1053979.7500000009</v>
      </c>
      <c r="F13" s="49">
        <f>Hárok1!D32</f>
        <v>0</v>
      </c>
      <c r="G13" s="52">
        <f>Hárok1!D49</f>
        <v>-338067.00000000029</v>
      </c>
      <c r="H13" s="49">
        <f>Hárok1!E32</f>
        <v>0</v>
      </c>
      <c r="I13" s="54">
        <f>Hárok1!E49</f>
        <v>-32345</v>
      </c>
    </row>
    <row r="14" spans="1:9" x14ac:dyDescent="0.2">
      <c r="A14" s="53">
        <v>11</v>
      </c>
      <c r="B14" s="49">
        <f>Hárok1!B33</f>
        <v>0</v>
      </c>
      <c r="C14" s="52">
        <f>Hárok1!B50</f>
        <v>-259810.19999999975</v>
      </c>
      <c r="D14" s="50">
        <f>Hárok1!C33</f>
        <v>0</v>
      </c>
      <c r="E14" s="50">
        <f>Hárok1!C50</f>
        <v>791291.8</v>
      </c>
      <c r="F14" s="49">
        <f>Hárok1!D33</f>
        <v>0</v>
      </c>
      <c r="G14" s="52">
        <f>Hárok1!D50</f>
        <v>-123245.39999999988</v>
      </c>
      <c r="H14" s="49">
        <f>Hárok1!E33</f>
        <v>0</v>
      </c>
      <c r="I14" s="54">
        <f>Hárok1!E50</f>
        <v>10773</v>
      </c>
    </row>
    <row r="15" spans="1:9" x14ac:dyDescent="0.2">
      <c r="A15" s="60">
        <v>12</v>
      </c>
      <c r="B15" s="62">
        <f>Hárok1!B34</f>
        <v>0</v>
      </c>
      <c r="C15" s="63">
        <f>Hárok1!B51</f>
        <v>-410897.99999999965</v>
      </c>
      <c r="D15" s="64">
        <f>Hárok1!C34</f>
        <v>0</v>
      </c>
      <c r="E15" s="64">
        <f>Hárok1!C51</f>
        <v>1116586.7999999996</v>
      </c>
      <c r="F15" s="62">
        <f>Hárok1!D34</f>
        <v>0</v>
      </c>
      <c r="G15" s="63">
        <f>Hárok1!D51</f>
        <v>-273058.90000000002</v>
      </c>
      <c r="H15" s="62">
        <f>Hárok1!E34</f>
        <v>0</v>
      </c>
      <c r="I15" s="65">
        <f>Hárok1!E51</f>
        <v>103662</v>
      </c>
    </row>
    <row r="16" spans="1:9" ht="13.5" thickBot="1" x14ac:dyDescent="0.25">
      <c r="A16" s="61" t="s">
        <v>0</v>
      </c>
      <c r="B16" s="55">
        <f>SUM(B4:B15)</f>
        <v>-675967.1999999996</v>
      </c>
      <c r="C16" s="56">
        <f t="shared" ref="C16:I16" si="0">SUM(C4:C15)</f>
        <v>-2482661.2999999993</v>
      </c>
      <c r="D16" s="57">
        <f t="shared" si="0"/>
        <v>2527173.0250000013</v>
      </c>
      <c r="E16" s="57">
        <f t="shared" si="0"/>
        <v>7024599.7500000019</v>
      </c>
      <c r="F16" s="55">
        <f t="shared" si="0"/>
        <v>-306996.10000000021</v>
      </c>
      <c r="G16" s="56">
        <f t="shared" si="0"/>
        <v>-1477974.7000000011</v>
      </c>
      <c r="H16" s="55">
        <f t="shared" si="0"/>
        <v>109139</v>
      </c>
      <c r="I16" s="58">
        <f t="shared" si="0"/>
        <v>411172</v>
      </c>
    </row>
    <row r="18" spans="1:9" x14ac:dyDescent="0.2">
      <c r="A18" s="88"/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  <row r="22" spans="1:9" x14ac:dyDescent="0.2">
      <c r="C22" s="93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T25" sqref="T25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2024-04-17T12:25:11Z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