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14" documentId="8_{72D5D6A9-41E3-40AD-AC14-DDA267664256}" xr6:coauthVersionLast="47" xr6:coauthVersionMax="47" xr10:uidLastSave="{DAD82D6D-982C-4F2A-BB16-C43F9448481F}"/>
  <bookViews>
    <workbookView xWindow="28680" yWindow="-120" windowWidth="29040" windowHeight="1572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E52" i="1"/>
  <c r="D52" i="1"/>
  <c r="C52" i="1"/>
  <c r="B52" i="1"/>
  <c r="I5" i="2"/>
  <c r="I6" i="2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E5" i="2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I18" i="1"/>
  <c r="H18" i="1"/>
  <c r="G18" i="1"/>
  <c r="F18" i="1"/>
  <c r="E18" i="1"/>
  <c r="D18" i="1"/>
  <c r="C18" i="1"/>
  <c r="B18" i="1"/>
  <c r="K15" i="1"/>
  <c r="J15" i="1"/>
  <c r="J6" i="1"/>
  <c r="J7" i="1"/>
  <c r="K6" i="1"/>
  <c r="K7" i="1"/>
  <c r="J8" i="1"/>
  <c r="K8" i="1"/>
  <c r="L8" i="1" s="1"/>
  <c r="J9" i="1"/>
  <c r="K9" i="1"/>
  <c r="J10" i="1"/>
  <c r="K10" i="1"/>
  <c r="J11" i="1"/>
  <c r="L11" i="1" s="1"/>
  <c r="K11" i="1"/>
  <c r="J12" i="1"/>
  <c r="K12" i="1"/>
  <c r="J13" i="1"/>
  <c r="K13" i="1"/>
  <c r="J14" i="1"/>
  <c r="K14" i="1"/>
  <c r="J16" i="1"/>
  <c r="K16" i="1"/>
  <c r="J17" i="1"/>
  <c r="K17" i="1"/>
  <c r="B23" i="1"/>
  <c r="B4" i="2" s="1"/>
  <c r="C23" i="1"/>
  <c r="D4" i="2" s="1"/>
  <c r="C24" i="1"/>
  <c r="D5" i="2" s="1"/>
  <c r="D23" i="1"/>
  <c r="F4" i="2" s="1"/>
  <c r="D24" i="1"/>
  <c r="F5" i="2" s="1"/>
  <c r="E23" i="1"/>
  <c r="H4" i="2"/>
  <c r="B24" i="1"/>
  <c r="B5" i="2" s="1"/>
  <c r="E24" i="1"/>
  <c r="H5" i="2" s="1"/>
  <c r="B25" i="1"/>
  <c r="B6" i="2"/>
  <c r="C25" i="1"/>
  <c r="D6" i="2" s="1"/>
  <c r="D25" i="1"/>
  <c r="F6" i="2" s="1"/>
  <c r="E25" i="1"/>
  <c r="H6" i="2" s="1"/>
  <c r="B26" i="1"/>
  <c r="B7" i="2" s="1"/>
  <c r="C26" i="1"/>
  <c r="D7" i="2" s="1"/>
  <c r="D26" i="1"/>
  <c r="F7" i="2" s="1"/>
  <c r="E26" i="1"/>
  <c r="H7" i="2" s="1"/>
  <c r="B27" i="1"/>
  <c r="B8" i="2" s="1"/>
  <c r="C27" i="1"/>
  <c r="D8" i="2" s="1"/>
  <c r="D27" i="1"/>
  <c r="F8" i="2" s="1"/>
  <c r="E27" i="1"/>
  <c r="H8" i="2" s="1"/>
  <c r="B28" i="1"/>
  <c r="B9" i="2" s="1"/>
  <c r="C28" i="1"/>
  <c r="D9" i="2" s="1"/>
  <c r="D28" i="1"/>
  <c r="F9" i="2" s="1"/>
  <c r="E28" i="1"/>
  <c r="H9" i="2" s="1"/>
  <c r="B29" i="1"/>
  <c r="B10" i="2" s="1"/>
  <c r="C29" i="1"/>
  <c r="D10" i="2" s="1"/>
  <c r="D29" i="1"/>
  <c r="F10" i="2" s="1"/>
  <c r="E29" i="1"/>
  <c r="H10" i="2" s="1"/>
  <c r="B30" i="1"/>
  <c r="B11" i="2" s="1"/>
  <c r="C30" i="1"/>
  <c r="D11" i="2" s="1"/>
  <c r="D30" i="1"/>
  <c r="F11" i="2" s="1"/>
  <c r="E30" i="1"/>
  <c r="H11" i="2" s="1"/>
  <c r="B31" i="1"/>
  <c r="B12" i="2" s="1"/>
  <c r="C31" i="1"/>
  <c r="D12" i="2"/>
  <c r="D31" i="1"/>
  <c r="F12" i="2" s="1"/>
  <c r="E31" i="1"/>
  <c r="H12" i="2" s="1"/>
  <c r="B32" i="1"/>
  <c r="B13" i="2" s="1"/>
  <c r="C32" i="1"/>
  <c r="D13" i="2" s="1"/>
  <c r="D32" i="1"/>
  <c r="F13" i="2" s="1"/>
  <c r="E32" i="1"/>
  <c r="H13" i="2" s="1"/>
  <c r="B33" i="1"/>
  <c r="B14" i="2" s="1"/>
  <c r="C33" i="1"/>
  <c r="D14" i="2" s="1"/>
  <c r="D33" i="1"/>
  <c r="F14" i="2" s="1"/>
  <c r="E33" i="1"/>
  <c r="H14" i="2" s="1"/>
  <c r="B34" i="1"/>
  <c r="B15" i="2" s="1"/>
  <c r="C34" i="1"/>
  <c r="D34" i="1"/>
  <c r="F15" i="2" s="1"/>
  <c r="E34" i="1"/>
  <c r="H15" i="2" s="1"/>
  <c r="L17" i="1" l="1"/>
  <c r="L7" i="1"/>
  <c r="L16" i="1"/>
  <c r="L14" i="1"/>
  <c r="L13" i="1"/>
  <c r="L12" i="1"/>
  <c r="L10" i="1"/>
  <c r="L6" i="1"/>
  <c r="L15" i="1"/>
  <c r="G16" i="2"/>
  <c r="B35" i="1"/>
  <c r="L9" i="1"/>
  <c r="E35" i="1"/>
  <c r="B16" i="2"/>
  <c r="F16" i="2"/>
  <c r="C35" i="1"/>
  <c r="K18" i="1"/>
  <c r="H16" i="2"/>
  <c r="D35" i="1"/>
  <c r="I16" i="2"/>
  <c r="C16" i="2"/>
  <c r="J18" i="1"/>
  <c r="D15" i="2"/>
  <c r="D16" i="2" s="1"/>
  <c r="E16" i="2"/>
  <c r="L18" i="1" l="1"/>
</calcChain>
</file>

<file path=xl/sharedStrings.xml><?xml version="1.0" encoding="utf-8"?>
<sst xmlns="http://schemas.openxmlformats.org/spreadsheetml/2006/main" count="52" uniqueCount="21">
  <si>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</si>
  <si>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</si>
  <si>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</si>
  <si>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</si>
  <si>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</si>
  <si>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</si>
  <si>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</si>
  <si>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</si>
  <si>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</si>
  <si>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</si>
  <si>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</si>
  <si>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</si>
  <si>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</si>
  <si>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Saldo: Export + / Import -</t>
  </si>
  <si>
    <t>Scheduled commercial cross-border exchanges of electricity on the level of TS SR (220 and 400 kV lines, MWh)</t>
  </si>
  <si>
    <t>Plánované obchodné hodnoty cezhraničných výmen elektriny na úrovni PS SR (220 a 400 kV vedenia, MWh)</t>
  </si>
  <si>
    <t>OBCHODNÉ CEZHRANIČNÉ VÝMENY PS SR (SALDO, MWh)</t>
  </si>
  <si>
    <r>
      <rPr>
        <b/>
        <sz val="13"/>
        <rFont val="Arial CE"/>
        <charset val="238"/>
      </rPr>
      <t>Rok (Year)</t>
    </r>
    <r>
      <rPr>
        <b/>
        <sz val="13"/>
        <color indexed="56"/>
        <rFont val="Arial CE"/>
        <family val="2"/>
        <charset val="238"/>
      </rPr>
      <t xml:space="preserve"> </t>
    </r>
    <r>
      <rPr>
        <b/>
        <sz val="14"/>
        <color indexed="36"/>
        <rFont val="Arial CE"/>
        <charset val="238"/>
      </rPr>
      <t>2025</t>
    </r>
  </si>
  <si>
    <t>SALDO  (Balance) 2025</t>
  </si>
  <si>
    <t>SALDO (Balance) 2024</t>
  </si>
  <si>
    <t>Rok (Year)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</si>
</sst>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3"/>
      <color indexed="56"/>
      <name val="Arial CE"/>
      <family val="2"/>
      <charset val="238"/>
    </font>
    <font>
      <b/>
      <sz val="13"/>
      <name val="Arial CE"/>
      <family val="2"/>
      <charset val="238"/>
    </font>
    <font>
      <b/>
      <sz val="13"/>
      <name val="Arial CE"/>
      <charset val="238"/>
    </font>
    <font>
      <b/>
      <sz val="14"/>
      <color indexed="36"/>
      <name val="Arial CE"/>
      <charset val="238"/>
    </font>
    <font>
      <b/>
      <sz val="10"/>
      <color rgb="FFC00000"/>
      <name val="Arial CE"/>
      <charset val="238"/>
    </font>
    <font>
      <sz val="10"/>
      <color theme="5" tint="-0.499984740745262"/>
      <name val="Arial CE"/>
      <charset val="238"/>
    </font>
    <font>
      <b/>
      <sz val="13"/>
      <color rgb="FF002060"/>
      <name val="Arial CE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1"/>
      <color theme="1" tint="0.149998474074526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12" xfId="0" applyFont="1" applyBorder="1"/>
    <xf numFmtId="49" fontId="1" fillId="0" borderId="0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2.3249549322348937E-2"/>
          <c:y val="2.26245179763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64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-494713.5500000004</c:v>
                </c:pt>
                <c:pt idx="1">
                  <c:v>-490408.54999999993</c:v>
                </c:pt>
                <c:pt idx="2">
                  <c:v>-376507.74999999959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6E2-A4B4-034FE755715C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-348026.99999999948</c:v>
                </c:pt>
                <c:pt idx="1">
                  <c:v>-172761.39999999997</c:v>
                </c:pt>
                <c:pt idx="2">
                  <c:v>-155178.80000000016</c:v>
                </c:pt>
                <c:pt idx="3">
                  <c:v>-116580.00000000012</c:v>
                </c:pt>
                <c:pt idx="4">
                  <c:v>-286111.70000000007</c:v>
                </c:pt>
                <c:pt idx="5">
                  <c:v>-472275.50000000012</c:v>
                </c:pt>
                <c:pt idx="6">
                  <c:v>-530057.72500000056</c:v>
                </c:pt>
                <c:pt idx="7">
                  <c:v>-478948.17499999981</c:v>
                </c:pt>
                <c:pt idx="8">
                  <c:v>-342431.87499999965</c:v>
                </c:pt>
                <c:pt idx="9">
                  <c:v>-223039.6749999999</c:v>
                </c:pt>
                <c:pt idx="10">
                  <c:v>-424758.82499999978</c:v>
                </c:pt>
                <c:pt idx="11">
                  <c:v>-557916.125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C-46E2-A4B4-034FE755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422495"/>
        <c:axId val="1"/>
      </c:barChart>
      <c:catAx>
        <c:axId val="125642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8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25642249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214076246334313"/>
          <c:w val="8.7188612099644125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2.7994507803962228E-2"/>
          <c:y val="2.6511788067307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1484230.2000000007</c:v>
                </c:pt>
                <c:pt idx="1">
                  <c:v>1132730.6250000005</c:v>
                </c:pt>
                <c:pt idx="2">
                  <c:v>846624.35000000033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8AD-B7F8-CF5E4AEEE2E0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957568.29999999981</c:v>
                </c:pt>
                <c:pt idx="1">
                  <c:v>843044.59999999916</c:v>
                </c:pt>
                <c:pt idx="2">
                  <c:v>726560.12500000221</c:v>
                </c:pt>
                <c:pt idx="3">
                  <c:v>349208.12499999953</c:v>
                </c:pt>
                <c:pt idx="4">
                  <c:v>437302.89999999997</c:v>
                </c:pt>
                <c:pt idx="5">
                  <c:v>587817.67499999981</c:v>
                </c:pt>
                <c:pt idx="6">
                  <c:v>705457.25000000023</c:v>
                </c:pt>
                <c:pt idx="7">
                  <c:v>860780.5</c:v>
                </c:pt>
                <c:pt idx="8">
                  <c:v>778694.92500000028</c:v>
                </c:pt>
                <c:pt idx="9">
                  <c:v>420624.07500000007</c:v>
                </c:pt>
                <c:pt idx="10">
                  <c:v>975182.52500000026</c:v>
                </c:pt>
                <c:pt idx="11">
                  <c:v>1393883.15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7-48AD-B7F8-CF5E4AEE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423"/>
        <c:axId val="1"/>
      </c:barChart>
      <c:catAx>
        <c:axId val="192596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5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068853638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42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90035661912367715"/>
          <c:y val="0.47214067629301437"/>
          <c:w val="8.7188612099644125E-2"/>
          <c:h val="0.140762608755538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3.7938794884681951E-2"/>
          <c:y val="2.653458640250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-818542.09999999928</c:v>
                </c:pt>
                <c:pt idx="1">
                  <c:v>-598454.40000000037</c:v>
                </c:pt>
                <c:pt idx="2">
                  <c:v>-390485.30000000005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D-4E86-AD3F-2A06659DDE5F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-164316.80000000028</c:v>
                </c:pt>
                <c:pt idx="1">
                  <c:v>-94983.200000000012</c:v>
                </c:pt>
                <c:pt idx="2">
                  <c:v>-47696.099999999919</c:v>
                </c:pt>
                <c:pt idx="3">
                  <c:v>-44308.199999999866</c:v>
                </c:pt>
                <c:pt idx="4">
                  <c:v>-231836.99999999988</c:v>
                </c:pt>
                <c:pt idx="5">
                  <c:v>-285752.89999999962</c:v>
                </c:pt>
                <c:pt idx="6">
                  <c:v>-318595.09999999986</c:v>
                </c:pt>
                <c:pt idx="7">
                  <c:v>-425482.29999999976</c:v>
                </c:pt>
                <c:pt idx="8">
                  <c:v>-252552.89999999994</c:v>
                </c:pt>
                <c:pt idx="9">
                  <c:v>89763.000000000378</c:v>
                </c:pt>
                <c:pt idx="10">
                  <c:v>-483281.89999999997</c:v>
                </c:pt>
                <c:pt idx="11">
                  <c:v>-731829.2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D-4E86-AD3F-2A06659DD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59343"/>
        <c:axId val="1"/>
      </c:barChart>
      <c:catAx>
        <c:axId val="192595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300000"/>
          <c:min val="-8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181288509149E-3"/>
              <c:y val="0.499694121812486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5934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65938832104"/>
          <c:y val="0.47214076246334313"/>
          <c:w val="8.6879618771057876E-2"/>
          <c:h val="0.14076246334310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SCHEDULED EXCHANGES (BALANCE)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3.5343654867297895E-2"/>
          <c:y val="2.6523000414421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38363</c:v>
                </c:pt>
                <c:pt idx="1">
                  <c:v>70491</c:v>
                </c:pt>
                <c:pt idx="2">
                  <c:v>44152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C-4587-8653-3AF1D3330DA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58891</c:v>
                </c:pt>
                <c:pt idx="1">
                  <c:v>24538</c:v>
                </c:pt>
                <c:pt idx="2">
                  <c:v>25710</c:v>
                </c:pt>
                <c:pt idx="3">
                  <c:v>54820</c:v>
                </c:pt>
                <c:pt idx="4">
                  <c:v>131905</c:v>
                </c:pt>
                <c:pt idx="5">
                  <c:v>148326</c:v>
                </c:pt>
                <c:pt idx="6">
                  <c:v>168478</c:v>
                </c:pt>
                <c:pt idx="7">
                  <c:v>131027</c:v>
                </c:pt>
                <c:pt idx="8">
                  <c:v>110078</c:v>
                </c:pt>
                <c:pt idx="9">
                  <c:v>34423</c:v>
                </c:pt>
                <c:pt idx="10">
                  <c:v>44739</c:v>
                </c:pt>
                <c:pt idx="11">
                  <c:v>106274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C-4587-8653-3AF1D333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961839"/>
        <c:axId val="1"/>
      </c:barChart>
      <c:catAx>
        <c:axId val="19259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300000.00000000006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605253080021E-3"/>
              <c:y val="0.499694248745222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9259618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5969307212"/>
          <c:y val="0.47368543844300165"/>
          <c:w val="8.7188612099644125E-2"/>
          <c:h val="0.140351184172153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905" name="Graf 1">
          <a:extLst>
            <a:ext uri="{FF2B5EF4-FFF2-40B4-BE49-F238E27FC236}">
              <a16:creationId xmlns:a16="http://schemas.microsoft.com/office/drawing/2014/main" id="{95D2AA78-8E31-4A81-A095-AAB1AA24D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133350</xdr:rowOff>
    </xdr:to>
    <xdr:graphicFrame macro="">
      <xdr:nvGraphicFramePr>
        <xdr:cNvPr id="4906" name="Graf 2">
          <a:extLst>
            <a:ext uri="{FF2B5EF4-FFF2-40B4-BE49-F238E27FC236}">
              <a16:creationId xmlns:a16="http://schemas.microsoft.com/office/drawing/2014/main" id="{3DF6B24B-CEE4-47B1-A9BA-6798D82C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907" name="Graf 3">
          <a:extLst>
            <a:ext uri="{FF2B5EF4-FFF2-40B4-BE49-F238E27FC236}">
              <a16:creationId xmlns:a16="http://schemas.microsoft.com/office/drawing/2014/main" id="{419AC6D4-47A1-4167-9EE3-7FD38EE8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95250</xdr:rowOff>
    </xdr:from>
    <xdr:to>
      <xdr:col>17</xdr:col>
      <xdr:colOff>466725</xdr:colOff>
      <xdr:row>40</xdr:row>
      <xdr:rowOff>114300</xdr:rowOff>
    </xdr:to>
    <xdr:graphicFrame macro="">
      <xdr:nvGraphicFramePr>
        <xdr:cNvPr id="4908" name="Graf 4">
          <a:extLst>
            <a:ext uri="{FF2B5EF4-FFF2-40B4-BE49-F238E27FC236}">
              <a16:creationId xmlns:a16="http://schemas.microsoft.com/office/drawing/2014/main" id="{F469BA52-A403-4E9F-B723-F4CD1156F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0.15907</cdr:x>
      <cdr:y>0.8774</cdr:y>
    </cdr:from>
    <cdr:to>
      <cdr:x>0.32255</cdr:x>
      <cdr:y>0.95376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51514" y="2849817"/>
          <a:ext cx="875117" cy="248019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27F4DBC-C9CF-4B8E-9D43-EE10F65AABC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0.00049</cdr:x>
      <cdr:y>0.00121</cdr:y>
    </cdr:from>
    <cdr:to>
      <cdr:x>0.00049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D6E6F23-6C5F-49B2-8DD3-3D5A0DAF9C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0.15545</cdr:x>
      <cdr:y>0.19631</cdr:y>
    </cdr:from>
    <cdr:to>
      <cdr:x>0.32203</cdr:x>
      <cdr:y>0.27941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832112" y="641359"/>
          <a:ext cx="891711" cy="27149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0.1586</cdr:x>
      <cdr:y>0.8825</cdr:y>
    </cdr:from>
    <cdr:to>
      <cdr:x>0.33102</cdr:x>
      <cdr:y>0.9636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52015" y="2866390"/>
          <a:ext cx="926258" cy="26341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0.17567</cdr:x>
      <cdr:y>0.1926</cdr:y>
    </cdr:from>
    <cdr:to>
      <cdr:x>0.34022</cdr:x>
      <cdr:y>0.2758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42067" y="627416"/>
          <a:ext cx="882412" cy="271028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G22" sqref="G22"/>
    </sheetView>
  </sheetViews>
  <sheetFormatPr defaultColWidth="12.28515625" defaultRowHeight="12.75" x14ac:dyDescent="0.2"/>
  <cols>
    <col min="1" max="1" width="10.28515625" customWidth="1"/>
    <col min="2" max="2" width="11.140625" customWidth="1"/>
    <col min="3" max="9" width="10.7109375" customWidth="1"/>
    <col min="10" max="11" width="11.7109375" customWidth="1"/>
    <col min="12" max="12" width="15.42578125" customWidth="1"/>
  </cols>
  <sheetData>
    <row r="1" spans="1:17" ht="16.5" x14ac:dyDescent="0.25">
      <c r="A1" s="96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7" ht="16.5" x14ac:dyDescent="0.25">
      <c r="A2" s="99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7" ht="18.75" thickBot="1" x14ac:dyDescent="0.3">
      <c r="A3" s="102" t="s">
        <v>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7" ht="15.75" x14ac:dyDescent="0.25">
      <c r="A4" s="66" t="s">
        <v>6</v>
      </c>
      <c r="B4" s="117" t="s">
        <v>9</v>
      </c>
      <c r="C4" s="107"/>
      <c r="D4" s="117" t="s">
        <v>3</v>
      </c>
      <c r="E4" s="107"/>
      <c r="F4" s="117" t="s">
        <v>5</v>
      </c>
      <c r="G4" s="108"/>
      <c r="H4" s="105" t="s">
        <v>4</v>
      </c>
      <c r="I4" s="106"/>
      <c r="J4" s="107" t="s">
        <v>10</v>
      </c>
      <c r="K4" s="107"/>
      <c r="L4" s="108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27277.649999999987</v>
      </c>
      <c r="C6" s="12">
        <v>521991.20000000036</v>
      </c>
      <c r="D6" s="11">
        <v>1532177.2500000007</v>
      </c>
      <c r="E6" s="12">
        <v>47947.05000000001</v>
      </c>
      <c r="F6" s="11">
        <v>38772.700000000004</v>
      </c>
      <c r="G6" s="13">
        <v>857314.79999999923</v>
      </c>
      <c r="H6" s="11">
        <v>46423</v>
      </c>
      <c r="I6" s="13">
        <v>8060</v>
      </c>
      <c r="J6" s="25">
        <f t="shared" ref="J6:J13" si="0">+B6+D6+F6+H6</f>
        <v>1644650.6000000006</v>
      </c>
      <c r="K6" s="25">
        <f t="shared" ref="K6:K13" si="1">+C6+E6+G6+I6</f>
        <v>1435313.0499999996</v>
      </c>
      <c r="L6" s="26">
        <f>J6-K6</f>
        <v>209337.55000000098</v>
      </c>
      <c r="P6" s="45"/>
      <c r="Q6" s="45"/>
    </row>
    <row r="7" spans="1:17" x14ac:dyDescent="0.2">
      <c r="A7" s="4">
        <v>2</v>
      </c>
      <c r="B7" s="11">
        <v>22036.350000000053</v>
      </c>
      <c r="C7" s="12">
        <v>512444.89999999997</v>
      </c>
      <c r="D7" s="11">
        <v>1175904.6500000004</v>
      </c>
      <c r="E7" s="12">
        <v>43174.025000000001</v>
      </c>
      <c r="F7" s="11">
        <v>51570.100000000006</v>
      </c>
      <c r="G7" s="13">
        <v>650024.50000000035</v>
      </c>
      <c r="H7" s="11">
        <v>73347</v>
      </c>
      <c r="I7" s="13">
        <v>2856</v>
      </c>
      <c r="J7" s="25">
        <f t="shared" si="0"/>
        <v>1322858.1000000006</v>
      </c>
      <c r="K7" s="25">
        <f t="shared" si="1"/>
        <v>1208499.4250000003</v>
      </c>
      <c r="L7" s="26">
        <f>J7-K7</f>
        <v>114358.67500000028</v>
      </c>
      <c r="P7" s="45"/>
      <c r="Q7" s="45"/>
    </row>
    <row r="8" spans="1:17" ht="13.5" thickBot="1" x14ac:dyDescent="0.25">
      <c r="A8" s="1">
        <v>3</v>
      </c>
      <c r="B8" s="14">
        <v>60619.424999999996</v>
      </c>
      <c r="C8" s="15">
        <v>437127.17499999958</v>
      </c>
      <c r="D8" s="14">
        <v>942758.07500000019</v>
      </c>
      <c r="E8" s="15">
        <v>96133.724999999889</v>
      </c>
      <c r="F8" s="14">
        <v>119928.05000000009</v>
      </c>
      <c r="G8" s="16">
        <v>510413.35000000015</v>
      </c>
      <c r="H8" s="14">
        <v>52643</v>
      </c>
      <c r="I8" s="15">
        <v>8491</v>
      </c>
      <c r="J8" s="27">
        <f>B8+D8+F8+H8</f>
        <v>1175948.5500000003</v>
      </c>
      <c r="K8" s="28">
        <f t="shared" si="1"/>
        <v>1052165.2499999995</v>
      </c>
      <c r="L8" s="29">
        <f>J8-K8</f>
        <v>123783.30000000075</v>
      </c>
      <c r="P8" s="45"/>
      <c r="Q8" s="45"/>
    </row>
    <row r="9" spans="1:17" x14ac:dyDescent="0.2">
      <c r="A9" s="4">
        <v>4</v>
      </c>
      <c r="B9" s="11"/>
      <c r="C9" s="12"/>
      <c r="D9" s="11"/>
      <c r="E9" s="12"/>
      <c r="F9" s="11"/>
      <c r="G9" s="13"/>
      <c r="H9" s="11"/>
      <c r="I9" s="12"/>
      <c r="J9" s="30">
        <f t="shared" si="0"/>
        <v>0</v>
      </c>
      <c r="K9" s="25">
        <f t="shared" si="1"/>
        <v>0</v>
      </c>
      <c r="L9" s="26">
        <f>J9-K9</f>
        <v>0</v>
      </c>
      <c r="P9" s="45"/>
      <c r="Q9" s="45"/>
    </row>
    <row r="10" spans="1:17" x14ac:dyDescent="0.2">
      <c r="A10" s="4">
        <v>5</v>
      </c>
      <c r="B10" s="30"/>
      <c r="C10" s="25"/>
      <c r="D10" s="30"/>
      <c r="E10" s="25"/>
      <c r="F10" s="30"/>
      <c r="G10" s="26"/>
      <c r="H10" s="30"/>
      <c r="I10" s="25"/>
      <c r="J10" s="30">
        <f t="shared" si="0"/>
        <v>0</v>
      </c>
      <c r="K10" s="25">
        <f t="shared" si="1"/>
        <v>0</v>
      </c>
      <c r="L10" s="26">
        <f>J10-K10</f>
        <v>0</v>
      </c>
      <c r="P10" s="45"/>
      <c r="Q10" s="45"/>
    </row>
    <row r="11" spans="1:17" ht="13.5" thickBot="1" x14ac:dyDescent="0.25">
      <c r="A11" s="4">
        <v>6</v>
      </c>
      <c r="B11" s="11"/>
      <c r="C11" s="12"/>
      <c r="D11" s="11"/>
      <c r="E11" s="12"/>
      <c r="F11" s="11"/>
      <c r="G11" s="13"/>
      <c r="H11" s="11"/>
      <c r="I11" s="13"/>
      <c r="J11" s="25">
        <f t="shared" si="0"/>
        <v>0</v>
      </c>
      <c r="K11" s="25">
        <f t="shared" si="1"/>
        <v>0</v>
      </c>
      <c r="L11" s="29">
        <f t="shared" ref="L11:L17" si="2">J11-K11</f>
        <v>0</v>
      </c>
      <c r="P11" s="45"/>
      <c r="Q11" s="45"/>
    </row>
    <row r="12" spans="1:17" x14ac:dyDescent="0.2">
      <c r="A12" s="9">
        <v>7</v>
      </c>
      <c r="B12" s="17"/>
      <c r="C12" s="18"/>
      <c r="D12" s="17"/>
      <c r="E12" s="18"/>
      <c r="F12" s="17"/>
      <c r="G12" s="19"/>
      <c r="H12" s="17"/>
      <c r="I12" s="19"/>
      <c r="J12" s="31">
        <f t="shared" si="0"/>
        <v>0</v>
      </c>
      <c r="K12" s="31">
        <f t="shared" si="1"/>
        <v>0</v>
      </c>
      <c r="L12" s="26">
        <f t="shared" si="2"/>
        <v>0</v>
      </c>
      <c r="P12" s="45"/>
      <c r="Q12" s="45"/>
    </row>
    <row r="13" spans="1:17" x14ac:dyDescent="0.2">
      <c r="A13" s="4">
        <v>8</v>
      </c>
      <c r="B13" s="11"/>
      <c r="C13" s="12"/>
      <c r="D13" s="11"/>
      <c r="E13" s="12"/>
      <c r="F13" s="11"/>
      <c r="G13" s="13"/>
      <c r="H13" s="11"/>
      <c r="I13" s="13"/>
      <c r="J13" s="25">
        <f t="shared" si="0"/>
        <v>0</v>
      </c>
      <c r="K13" s="25">
        <f t="shared" si="1"/>
        <v>0</v>
      </c>
      <c r="L13" s="26">
        <f t="shared" si="2"/>
        <v>0</v>
      </c>
      <c r="P13" s="45"/>
      <c r="Q13" s="45"/>
    </row>
    <row r="14" spans="1:17" ht="13.5" thickBot="1" x14ac:dyDescent="0.25">
      <c r="A14" s="10">
        <v>9</v>
      </c>
      <c r="B14" s="14"/>
      <c r="C14" s="15"/>
      <c r="D14" s="14"/>
      <c r="E14" s="15"/>
      <c r="F14" s="14"/>
      <c r="G14" s="16"/>
      <c r="H14" s="14"/>
      <c r="I14" s="16"/>
      <c r="J14" s="27">
        <f t="shared" ref="J14:K17" si="3">+B14+D14+F14+H14</f>
        <v>0</v>
      </c>
      <c r="K14" s="28">
        <f t="shared" si="3"/>
        <v>0</v>
      </c>
      <c r="L14" s="29">
        <f t="shared" si="2"/>
        <v>0</v>
      </c>
      <c r="P14" s="45"/>
      <c r="Q14" s="45"/>
    </row>
    <row r="15" spans="1:17" x14ac:dyDescent="0.2">
      <c r="A15" s="4">
        <v>10</v>
      </c>
      <c r="B15" s="11"/>
      <c r="C15" s="12"/>
      <c r="D15" s="11"/>
      <c r="E15" s="12"/>
      <c r="F15" s="11"/>
      <c r="G15" s="13"/>
      <c r="H15" s="11"/>
      <c r="I15" s="13"/>
      <c r="J15" s="25">
        <f>+B15+D15+F15+H15</f>
        <v>0</v>
      </c>
      <c r="K15" s="25">
        <f>+C15+E15+G15+I15</f>
        <v>0</v>
      </c>
      <c r="L15" s="26">
        <f>J15-K15</f>
        <v>0</v>
      </c>
      <c r="P15" s="45"/>
      <c r="Q15" s="45"/>
    </row>
    <row r="16" spans="1:17" x14ac:dyDescent="0.2">
      <c r="A16" s="4">
        <v>11</v>
      </c>
      <c r="B16" s="11"/>
      <c r="C16" s="12"/>
      <c r="D16" s="11"/>
      <c r="E16" s="12"/>
      <c r="F16" s="11"/>
      <c r="G16" s="13"/>
      <c r="H16" s="11"/>
      <c r="I16" s="13"/>
      <c r="J16" s="25">
        <f t="shared" si="3"/>
        <v>0</v>
      </c>
      <c r="K16" s="25">
        <f t="shared" si="3"/>
        <v>0</v>
      </c>
      <c r="L16" s="26">
        <f t="shared" si="2"/>
        <v>0</v>
      </c>
      <c r="P16" s="45"/>
      <c r="Q16" s="45"/>
    </row>
    <row r="17" spans="1:17" x14ac:dyDescent="0.2">
      <c r="A17" s="5">
        <v>12</v>
      </c>
      <c r="B17" s="20"/>
      <c r="C17" s="21"/>
      <c r="D17" s="20"/>
      <c r="E17" s="21"/>
      <c r="F17" s="20"/>
      <c r="G17" s="22"/>
      <c r="H17" s="20"/>
      <c r="I17" s="22"/>
      <c r="J17" s="23">
        <f t="shared" si="3"/>
        <v>0</v>
      </c>
      <c r="K17" s="23">
        <f t="shared" si="3"/>
        <v>0</v>
      </c>
      <c r="L17" s="24">
        <f t="shared" si="2"/>
        <v>0</v>
      </c>
      <c r="P17" s="45"/>
      <c r="Q17" s="45"/>
    </row>
    <row r="18" spans="1:17" ht="13.5" thickBot="1" x14ac:dyDescent="0.25">
      <c r="A18" s="6" t="s">
        <v>0</v>
      </c>
      <c r="B18" s="89">
        <f t="shared" ref="B18:L18" si="4">SUM(B6:B17)</f>
        <v>109933.42500000005</v>
      </c>
      <c r="C18" s="90">
        <f t="shared" si="4"/>
        <v>1471563.2749999999</v>
      </c>
      <c r="D18" s="89">
        <f t="shared" si="4"/>
        <v>3650839.9750000015</v>
      </c>
      <c r="E18" s="90">
        <f t="shared" si="4"/>
        <v>187254.7999999999</v>
      </c>
      <c r="F18" s="89">
        <f t="shared" si="4"/>
        <v>210270.85000000009</v>
      </c>
      <c r="G18" s="90">
        <f t="shared" si="4"/>
        <v>2017752.6499999997</v>
      </c>
      <c r="H18" s="89">
        <f t="shared" si="4"/>
        <v>172413</v>
      </c>
      <c r="I18" s="90">
        <f t="shared" si="4"/>
        <v>19407</v>
      </c>
      <c r="J18" s="89">
        <f t="shared" si="4"/>
        <v>4143457.2500000014</v>
      </c>
      <c r="K18" s="91">
        <f t="shared" si="4"/>
        <v>3695977.7249999992</v>
      </c>
      <c r="L18" s="90">
        <f t="shared" si="4"/>
        <v>447479.525000002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9" t="s">
        <v>13</v>
      </c>
      <c r="L19" s="109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4" t="s">
        <v>18</v>
      </c>
      <c r="C21" s="115"/>
      <c r="D21" s="115"/>
      <c r="E21" s="116"/>
      <c r="F21" s="83"/>
      <c r="G21" s="83"/>
      <c r="H21" s="83"/>
      <c r="I21" s="83"/>
      <c r="J21" s="110"/>
      <c r="K21" s="110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-494713.5500000004</v>
      </c>
      <c r="C23" s="33">
        <f>D6-E6</f>
        <v>1484230.2000000007</v>
      </c>
      <c r="D23" s="34">
        <f>F6-G6</f>
        <v>-818542.09999999928</v>
      </c>
      <c r="E23" s="33">
        <f>H6-I6</f>
        <v>38363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5">B7-C7</f>
        <v>-490408.54999999993</v>
      </c>
      <c r="C24" s="33">
        <f t="shared" ref="C24:C34" si="6">D7-E7</f>
        <v>1132730.6250000005</v>
      </c>
      <c r="D24" s="34">
        <f t="shared" ref="D24:D34" si="7">F7-G7</f>
        <v>-598454.40000000037</v>
      </c>
      <c r="E24" s="33">
        <f t="shared" ref="E24:E34" si="8">H7-I7</f>
        <v>70491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5"/>
        <v>-376507.74999999959</v>
      </c>
      <c r="C25" s="36">
        <f t="shared" si="6"/>
        <v>846624.35000000033</v>
      </c>
      <c r="D25" s="37">
        <f t="shared" si="7"/>
        <v>-390485.30000000005</v>
      </c>
      <c r="E25" s="36">
        <f t="shared" si="8"/>
        <v>44152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5"/>
        <v>0</v>
      </c>
      <c r="C26" s="33">
        <f t="shared" si="6"/>
        <v>0</v>
      </c>
      <c r="D26" s="34">
        <f t="shared" si="7"/>
        <v>0</v>
      </c>
      <c r="E26" s="33">
        <f t="shared" si="8"/>
        <v>0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5"/>
        <v>0</v>
      </c>
      <c r="C27" s="33">
        <f t="shared" si="6"/>
        <v>0</v>
      </c>
      <c r="D27" s="34">
        <f t="shared" si="7"/>
        <v>0</v>
      </c>
      <c r="E27" s="33">
        <f t="shared" si="8"/>
        <v>0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5"/>
        <v>0</v>
      </c>
      <c r="C28" s="36">
        <f t="shared" si="6"/>
        <v>0</v>
      </c>
      <c r="D28" s="37">
        <f t="shared" si="7"/>
        <v>0</v>
      </c>
      <c r="E28" s="36">
        <f t="shared" si="8"/>
        <v>0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5"/>
        <v>0</v>
      </c>
      <c r="C29" s="33">
        <f t="shared" si="6"/>
        <v>0</v>
      </c>
      <c r="D29" s="34">
        <f t="shared" si="7"/>
        <v>0</v>
      </c>
      <c r="E29" s="33">
        <f t="shared" si="8"/>
        <v>0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5"/>
        <v>0</v>
      </c>
      <c r="C30" s="33">
        <f t="shared" si="6"/>
        <v>0</v>
      </c>
      <c r="D30" s="34">
        <f t="shared" si="7"/>
        <v>0</v>
      </c>
      <c r="E30" s="33">
        <f t="shared" si="8"/>
        <v>0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5"/>
        <v>0</v>
      </c>
      <c r="C31" s="36">
        <f t="shared" si="6"/>
        <v>0</v>
      </c>
      <c r="D31" s="37">
        <f t="shared" si="7"/>
        <v>0</v>
      </c>
      <c r="E31" s="36">
        <f t="shared" si="8"/>
        <v>0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5"/>
        <v>0</v>
      </c>
      <c r="C32" s="33">
        <f t="shared" si="6"/>
        <v>0</v>
      </c>
      <c r="D32" s="34">
        <f t="shared" si="7"/>
        <v>0</v>
      </c>
      <c r="E32" s="33">
        <f t="shared" si="8"/>
        <v>0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5"/>
        <v>0</v>
      </c>
      <c r="C33" s="33">
        <f t="shared" si="6"/>
        <v>0</v>
      </c>
      <c r="D33" s="34">
        <f t="shared" si="7"/>
        <v>0</v>
      </c>
      <c r="E33" s="33">
        <f t="shared" si="8"/>
        <v>0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5"/>
        <v>0</v>
      </c>
      <c r="C34" s="36">
        <f t="shared" si="6"/>
        <v>0</v>
      </c>
      <c r="D34" s="37">
        <f t="shared" si="7"/>
        <v>0</v>
      </c>
      <c r="E34" s="36">
        <f t="shared" si="8"/>
        <v>0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-1361629.8499999999</v>
      </c>
      <c r="C35" s="39">
        <f>SUM(C23:C34)</f>
        <v>3463585.1750000017</v>
      </c>
      <c r="D35" s="40">
        <f>SUM(D23:D34)</f>
        <v>-1807481.7999999996</v>
      </c>
      <c r="E35" s="87">
        <f>SUM(E23:E34)</f>
        <v>153006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11" t="s">
        <v>19</v>
      </c>
      <c r="C38" s="112"/>
      <c r="D38" s="112"/>
      <c r="E38" s="113"/>
      <c r="G38" s="111" t="s">
        <v>20</v>
      </c>
      <c r="H38" s="112"/>
      <c r="I38" s="113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-348026.99999999948</v>
      </c>
      <c r="C40" s="33">
        <v>957568.29999999981</v>
      </c>
      <c r="D40" s="34">
        <v>-164316.80000000028</v>
      </c>
      <c r="E40" s="33">
        <v>58891</v>
      </c>
      <c r="G40" s="30">
        <v>1341484.8499999996</v>
      </c>
      <c r="H40" s="26">
        <v>837369.34999999963</v>
      </c>
      <c r="I40" s="26">
        <v>504115.5</v>
      </c>
      <c r="J40" s="45"/>
    </row>
    <row r="41" spans="1:12" x14ac:dyDescent="0.2">
      <c r="A41" s="75">
        <v>2</v>
      </c>
      <c r="B41" s="32">
        <v>-172761.39999999997</v>
      </c>
      <c r="C41" s="33">
        <v>843044.59999999916</v>
      </c>
      <c r="D41" s="34">
        <v>-94983.200000000012</v>
      </c>
      <c r="E41" s="33">
        <v>24538</v>
      </c>
      <c r="G41" s="30">
        <v>1206777.9249999991</v>
      </c>
      <c r="H41" s="26">
        <v>606939.92499999993</v>
      </c>
      <c r="I41" s="26">
        <v>599837.99999999919</v>
      </c>
      <c r="J41" s="45"/>
    </row>
    <row r="42" spans="1:12" ht="13.5" thickBot="1" x14ac:dyDescent="0.25">
      <c r="A42" s="69">
        <v>3</v>
      </c>
      <c r="B42" s="35">
        <v>-155178.80000000016</v>
      </c>
      <c r="C42" s="36">
        <v>726560.12500000221</v>
      </c>
      <c r="D42" s="37">
        <v>-47696.099999999919</v>
      </c>
      <c r="E42" s="36">
        <v>25710</v>
      </c>
      <c r="G42" s="27">
        <v>1176521.5500000019</v>
      </c>
      <c r="H42" s="29">
        <v>627126.32499999995</v>
      </c>
      <c r="I42" s="29">
        <v>549395.22500000196</v>
      </c>
      <c r="J42" s="45"/>
    </row>
    <row r="43" spans="1:12" x14ac:dyDescent="0.2">
      <c r="A43" s="75">
        <v>4</v>
      </c>
      <c r="B43" s="32">
        <v>-116580.00000000012</v>
      </c>
      <c r="C43" s="33">
        <v>349208.12499999953</v>
      </c>
      <c r="D43" s="34">
        <v>-44308.199999999866</v>
      </c>
      <c r="E43" s="33">
        <v>54820</v>
      </c>
      <c r="G43" s="30">
        <v>831849.5499999997</v>
      </c>
      <c r="H43" s="26">
        <v>588709.62500000012</v>
      </c>
      <c r="I43" s="26">
        <v>243139.92499999958</v>
      </c>
      <c r="J43" s="45"/>
    </row>
    <row r="44" spans="1:12" x14ac:dyDescent="0.2">
      <c r="A44" s="75">
        <v>5</v>
      </c>
      <c r="B44" s="32">
        <v>-286111.70000000007</v>
      </c>
      <c r="C44" s="33">
        <v>437302.89999999997</v>
      </c>
      <c r="D44" s="34">
        <v>-231836.99999999988</v>
      </c>
      <c r="E44" s="33">
        <v>131905</v>
      </c>
      <c r="G44" s="30">
        <v>854506.45000000007</v>
      </c>
      <c r="H44" s="26">
        <v>803247.25</v>
      </c>
      <c r="I44" s="26">
        <v>51259.20000000007</v>
      </c>
      <c r="J44" s="45"/>
    </row>
    <row r="45" spans="1:12" ht="13.5" thickBot="1" x14ac:dyDescent="0.25">
      <c r="A45" s="75">
        <v>6</v>
      </c>
      <c r="B45" s="35">
        <v>-472275.50000000012</v>
      </c>
      <c r="C45" s="36">
        <v>587817.67499999981</v>
      </c>
      <c r="D45" s="37">
        <v>-285752.89999999962</v>
      </c>
      <c r="E45" s="36">
        <v>148326</v>
      </c>
      <c r="G45" s="27">
        <v>907962.47499999963</v>
      </c>
      <c r="H45" s="29">
        <v>929847.19999999972</v>
      </c>
      <c r="I45" s="29">
        <v>-21884.725000000093</v>
      </c>
      <c r="J45" s="45"/>
    </row>
    <row r="46" spans="1:12" x14ac:dyDescent="0.2">
      <c r="A46" s="74">
        <v>7</v>
      </c>
      <c r="B46" s="32">
        <v>-530057.72500000056</v>
      </c>
      <c r="C46" s="33">
        <v>705457.25000000023</v>
      </c>
      <c r="D46" s="34">
        <v>-318595.09999999986</v>
      </c>
      <c r="E46" s="33">
        <v>168478</v>
      </c>
      <c r="G46" s="30">
        <v>1087136.1000000001</v>
      </c>
      <c r="H46" s="26">
        <v>1061853.6750000005</v>
      </c>
      <c r="I46" s="26">
        <v>25282.424999999581</v>
      </c>
      <c r="J46" s="45"/>
    </row>
    <row r="47" spans="1:12" x14ac:dyDescent="0.2">
      <c r="A47" s="75">
        <v>8</v>
      </c>
      <c r="B47" s="32">
        <v>-478948.17499999981</v>
      </c>
      <c r="C47" s="33">
        <v>860780.5</v>
      </c>
      <c r="D47" s="34">
        <v>-425482.29999999976</v>
      </c>
      <c r="E47" s="33">
        <v>131027</v>
      </c>
      <c r="G47" s="30">
        <v>1128655.5</v>
      </c>
      <c r="H47" s="26">
        <v>1041278.4749999995</v>
      </c>
      <c r="I47" s="26">
        <v>87377.025000000489</v>
      </c>
      <c r="J47" s="45"/>
    </row>
    <row r="48" spans="1:12" ht="13.5" thickBot="1" x14ac:dyDescent="0.25">
      <c r="A48" s="69">
        <v>9</v>
      </c>
      <c r="B48" s="35">
        <v>-342431.87499999965</v>
      </c>
      <c r="C48" s="36">
        <v>778694.92500000028</v>
      </c>
      <c r="D48" s="37">
        <v>-252552.89999999994</v>
      </c>
      <c r="E48" s="36">
        <v>110078</v>
      </c>
      <c r="G48" s="27">
        <v>1120305.4250000003</v>
      </c>
      <c r="H48" s="29">
        <v>826517.27499999956</v>
      </c>
      <c r="I48" s="29">
        <v>293788.15000000072</v>
      </c>
      <c r="J48" s="45"/>
    </row>
    <row r="49" spans="1:10" x14ac:dyDescent="0.2">
      <c r="A49" s="75">
        <v>10</v>
      </c>
      <c r="B49" s="32">
        <v>-223039.6749999999</v>
      </c>
      <c r="C49" s="33">
        <v>420624.07500000007</v>
      </c>
      <c r="D49" s="34">
        <v>89763.000000000378</v>
      </c>
      <c r="E49" s="33">
        <v>34423</v>
      </c>
      <c r="G49" s="30">
        <v>987026.65000000014</v>
      </c>
      <c r="H49" s="26">
        <v>665256.24999999965</v>
      </c>
      <c r="I49" s="26">
        <v>321770.40000000049</v>
      </c>
      <c r="J49" s="45"/>
    </row>
    <row r="50" spans="1:10" x14ac:dyDescent="0.2">
      <c r="A50" s="75">
        <v>11</v>
      </c>
      <c r="B50" s="32">
        <v>-424758.82499999978</v>
      </c>
      <c r="C50" s="33">
        <v>975182.52500000026</v>
      </c>
      <c r="D50" s="34">
        <v>-483281.89999999997</v>
      </c>
      <c r="E50" s="33">
        <v>44739</v>
      </c>
      <c r="G50" s="30">
        <v>1272622.1250000002</v>
      </c>
      <c r="H50" s="26">
        <v>1160741.3249999997</v>
      </c>
      <c r="I50" s="26">
        <v>111880.80000000051</v>
      </c>
      <c r="J50" s="45"/>
    </row>
    <row r="51" spans="1:10" ht="13.5" thickBot="1" x14ac:dyDescent="0.25">
      <c r="A51" s="69">
        <v>12</v>
      </c>
      <c r="B51" s="35">
        <v>-557916.125</v>
      </c>
      <c r="C51" s="36">
        <v>1393883.15</v>
      </c>
      <c r="D51" s="37">
        <v>-731829.2</v>
      </c>
      <c r="E51" s="36">
        <v>106274</v>
      </c>
      <c r="G51" s="43">
        <v>1637403.75</v>
      </c>
      <c r="H51" s="44">
        <v>1426991.9249999998</v>
      </c>
      <c r="I51" s="44">
        <v>210411.82500000019</v>
      </c>
      <c r="J51" s="45"/>
    </row>
    <row r="52" spans="1:10" ht="13.5" thickBot="1" x14ac:dyDescent="0.25">
      <c r="A52" s="69" t="s">
        <v>0</v>
      </c>
      <c r="B52" s="76">
        <f>SUM(B40:B51)</f>
        <v>-4108086.7999999993</v>
      </c>
      <c r="C52" s="76">
        <f>SUM(C40:C51)</f>
        <v>9036124.1500000004</v>
      </c>
      <c r="D52" s="76">
        <f>SUM(D40:D51)</f>
        <v>-2990872.5999999987</v>
      </c>
      <c r="E52" s="77">
        <f>SUM(E40:E51)</f>
        <v>1039209</v>
      </c>
      <c r="G52" s="78">
        <f>SUM(G40:G51)</f>
        <v>13552252.350000001</v>
      </c>
      <c r="H52" s="82">
        <f>SUM(H40:H51)</f>
        <v>10575878.599999998</v>
      </c>
      <c r="I52" s="79">
        <f>SUM(I40:I51)</f>
        <v>2976373.7500000028</v>
      </c>
      <c r="J52" s="45"/>
    </row>
    <row r="54" spans="1:10" x14ac:dyDescent="0.2">
      <c r="B54" s="95" t="s">
        <v>13</v>
      </c>
      <c r="C54" s="95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I23" sqref="I23"/>
    </sheetView>
  </sheetViews>
  <sheetFormatPr defaultRowHeight="12.75" x14ac:dyDescent="0.2"/>
  <cols>
    <col min="1" max="1" width="9.7109375" style="47" bestFit="1" customWidth="1"/>
    <col min="2" max="2" width="11.42578125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5.75" thickBot="1" x14ac:dyDescent="0.3">
      <c r="A1" s="122" t="s">
        <v>16</v>
      </c>
      <c r="B1" s="122"/>
      <c r="C1" s="122"/>
      <c r="D1" s="122"/>
      <c r="E1" s="122"/>
      <c r="F1" s="122"/>
      <c r="G1" s="122"/>
      <c r="H1" s="122"/>
      <c r="I1" s="122"/>
    </row>
    <row r="2" spans="1:9" s="46" customFormat="1" x14ac:dyDescent="0.2">
      <c r="A2" s="59"/>
      <c r="B2" s="118" t="s">
        <v>9</v>
      </c>
      <c r="C2" s="119"/>
      <c r="D2" s="120" t="s">
        <v>3</v>
      </c>
      <c r="E2" s="120"/>
      <c r="F2" s="118" t="s">
        <v>5</v>
      </c>
      <c r="G2" s="119"/>
      <c r="H2" s="118" t="s">
        <v>4</v>
      </c>
      <c r="I2" s="121"/>
    </row>
    <row r="3" spans="1:9" s="46" customFormat="1" x14ac:dyDescent="0.2">
      <c r="A3" s="60" t="s">
        <v>6</v>
      </c>
      <c r="B3" s="48">
        <v>2025</v>
      </c>
      <c r="C3" s="51">
        <v>2024</v>
      </c>
      <c r="D3" s="48">
        <v>2025</v>
      </c>
      <c r="E3" s="51">
        <v>2024</v>
      </c>
      <c r="F3" s="48">
        <v>2025</v>
      </c>
      <c r="G3" s="51">
        <v>2024</v>
      </c>
      <c r="H3" s="48">
        <v>2025</v>
      </c>
      <c r="I3" s="94">
        <v>2024</v>
      </c>
    </row>
    <row r="4" spans="1:9" x14ac:dyDescent="0.2">
      <c r="A4" s="53">
        <v>1</v>
      </c>
      <c r="B4" s="49">
        <f>Hárok1!B23</f>
        <v>-494713.5500000004</v>
      </c>
      <c r="C4" s="52">
        <f>Hárok1!B40</f>
        <v>-348026.99999999948</v>
      </c>
      <c r="D4" s="50">
        <f>Hárok1!C23</f>
        <v>1484230.2000000007</v>
      </c>
      <c r="E4" s="50">
        <f>Hárok1!C40</f>
        <v>957568.29999999981</v>
      </c>
      <c r="F4" s="49">
        <f>Hárok1!D23</f>
        <v>-818542.09999999928</v>
      </c>
      <c r="G4" s="52">
        <f>Hárok1!D40</f>
        <v>-164316.80000000028</v>
      </c>
      <c r="H4" s="49">
        <f>Hárok1!E23</f>
        <v>38363</v>
      </c>
      <c r="I4" s="54">
        <f>Hárok1!E40</f>
        <v>58891</v>
      </c>
    </row>
    <row r="5" spans="1:9" x14ac:dyDescent="0.2">
      <c r="A5" s="53">
        <v>2</v>
      </c>
      <c r="B5" s="49">
        <f>Hárok1!B24</f>
        <v>-490408.54999999993</v>
      </c>
      <c r="C5" s="52">
        <f>Hárok1!B41</f>
        <v>-172761.39999999997</v>
      </c>
      <c r="D5" s="50">
        <f>Hárok1!C24</f>
        <v>1132730.6250000005</v>
      </c>
      <c r="E5" s="50">
        <f>Hárok1!C41</f>
        <v>843044.59999999916</v>
      </c>
      <c r="F5" s="49">
        <f>Hárok1!D24</f>
        <v>-598454.40000000037</v>
      </c>
      <c r="G5" s="52">
        <f>Hárok1!D41</f>
        <v>-94983.200000000012</v>
      </c>
      <c r="H5" s="49">
        <f>Hárok1!E24</f>
        <v>70491</v>
      </c>
      <c r="I5" s="54">
        <f>Hárok1!E41</f>
        <v>24538</v>
      </c>
    </row>
    <row r="6" spans="1:9" x14ac:dyDescent="0.2">
      <c r="A6" s="53">
        <v>3</v>
      </c>
      <c r="B6" s="49">
        <f>Hárok1!B25</f>
        <v>-376507.74999999959</v>
      </c>
      <c r="C6" s="52">
        <f>Hárok1!B42</f>
        <v>-155178.80000000016</v>
      </c>
      <c r="D6" s="50">
        <f>Hárok1!C25</f>
        <v>846624.35000000033</v>
      </c>
      <c r="E6" s="50">
        <f>Hárok1!C42</f>
        <v>726560.12500000221</v>
      </c>
      <c r="F6" s="49">
        <f>Hárok1!D25</f>
        <v>-390485.30000000005</v>
      </c>
      <c r="G6" s="52">
        <f>Hárok1!D42</f>
        <v>-47696.099999999919</v>
      </c>
      <c r="H6" s="49">
        <f>Hárok1!E25</f>
        <v>44152</v>
      </c>
      <c r="I6" s="54">
        <f>Hárok1!E42</f>
        <v>25710</v>
      </c>
    </row>
    <row r="7" spans="1:9" x14ac:dyDescent="0.2">
      <c r="A7" s="53">
        <v>4</v>
      </c>
      <c r="B7" s="49">
        <f>Hárok1!B26</f>
        <v>0</v>
      </c>
      <c r="C7" s="52">
        <f>Hárok1!B43</f>
        <v>-116580.00000000012</v>
      </c>
      <c r="D7" s="50">
        <f>Hárok1!C26</f>
        <v>0</v>
      </c>
      <c r="E7" s="50">
        <f>Hárok1!C43</f>
        <v>349208.12499999953</v>
      </c>
      <c r="F7" s="49">
        <f>Hárok1!D26</f>
        <v>0</v>
      </c>
      <c r="G7" s="52">
        <f>Hárok1!D43</f>
        <v>-44308.199999999866</v>
      </c>
      <c r="H7" s="49">
        <f>Hárok1!E26</f>
        <v>0</v>
      </c>
      <c r="I7" s="54">
        <f>Hárok1!E43</f>
        <v>54820</v>
      </c>
    </row>
    <row r="8" spans="1:9" x14ac:dyDescent="0.2">
      <c r="A8" s="53">
        <v>5</v>
      </c>
      <c r="B8" s="49">
        <f>Hárok1!B27</f>
        <v>0</v>
      </c>
      <c r="C8" s="52">
        <f>Hárok1!B44</f>
        <v>-286111.70000000007</v>
      </c>
      <c r="D8" s="50">
        <f>Hárok1!C27</f>
        <v>0</v>
      </c>
      <c r="E8" s="50">
        <f>Hárok1!C44</f>
        <v>437302.89999999997</v>
      </c>
      <c r="F8" s="49">
        <f>Hárok1!D27</f>
        <v>0</v>
      </c>
      <c r="G8" s="52">
        <f>Hárok1!D44</f>
        <v>-231836.99999999988</v>
      </c>
      <c r="H8" s="49">
        <f>Hárok1!E27</f>
        <v>0</v>
      </c>
      <c r="I8" s="54">
        <f>Hárok1!E44</f>
        <v>131905</v>
      </c>
    </row>
    <row r="9" spans="1:9" x14ac:dyDescent="0.2">
      <c r="A9" s="53">
        <v>6</v>
      </c>
      <c r="B9" s="49">
        <f>Hárok1!B28</f>
        <v>0</v>
      </c>
      <c r="C9" s="52">
        <f>Hárok1!B45</f>
        <v>-472275.50000000012</v>
      </c>
      <c r="D9" s="50">
        <f>Hárok1!C28</f>
        <v>0</v>
      </c>
      <c r="E9" s="50">
        <f>Hárok1!C45</f>
        <v>587817.67499999981</v>
      </c>
      <c r="F9" s="49">
        <f>Hárok1!D28</f>
        <v>0</v>
      </c>
      <c r="G9" s="52">
        <f>Hárok1!D45</f>
        <v>-285752.89999999962</v>
      </c>
      <c r="H9" s="49">
        <f>Hárok1!E28</f>
        <v>0</v>
      </c>
      <c r="I9" s="54">
        <f>Hárok1!E45</f>
        <v>148326</v>
      </c>
    </row>
    <row r="10" spans="1:9" x14ac:dyDescent="0.2">
      <c r="A10" s="53">
        <v>7</v>
      </c>
      <c r="B10" s="49">
        <f>Hárok1!B29</f>
        <v>0</v>
      </c>
      <c r="C10" s="52">
        <f>Hárok1!B46</f>
        <v>-530057.72500000056</v>
      </c>
      <c r="D10" s="50">
        <f>Hárok1!C29</f>
        <v>0</v>
      </c>
      <c r="E10" s="50">
        <f>Hárok1!C46</f>
        <v>705457.25000000023</v>
      </c>
      <c r="F10" s="49">
        <f>Hárok1!D29</f>
        <v>0</v>
      </c>
      <c r="G10" s="52">
        <f>Hárok1!D46</f>
        <v>-318595.09999999986</v>
      </c>
      <c r="H10" s="49">
        <f>Hárok1!E29</f>
        <v>0</v>
      </c>
      <c r="I10" s="54">
        <f>Hárok1!E46</f>
        <v>168478</v>
      </c>
    </row>
    <row r="11" spans="1:9" x14ac:dyDescent="0.2">
      <c r="A11" s="53">
        <v>8</v>
      </c>
      <c r="B11" s="49">
        <f>Hárok1!B30</f>
        <v>0</v>
      </c>
      <c r="C11" s="52">
        <f>Hárok1!B47</f>
        <v>-478948.17499999981</v>
      </c>
      <c r="D11" s="50">
        <f>Hárok1!C30</f>
        <v>0</v>
      </c>
      <c r="E11" s="50">
        <f>Hárok1!C47</f>
        <v>860780.5</v>
      </c>
      <c r="F11" s="49">
        <f>Hárok1!D30</f>
        <v>0</v>
      </c>
      <c r="G11" s="52">
        <f>Hárok1!D47</f>
        <v>-425482.29999999976</v>
      </c>
      <c r="H11" s="49">
        <f>Hárok1!E30</f>
        <v>0</v>
      </c>
      <c r="I11" s="54">
        <f>Hárok1!E47</f>
        <v>131027</v>
      </c>
    </row>
    <row r="12" spans="1:9" x14ac:dyDescent="0.2">
      <c r="A12" s="53">
        <v>9</v>
      </c>
      <c r="B12" s="49">
        <f>Hárok1!B31</f>
        <v>0</v>
      </c>
      <c r="C12" s="52">
        <f>Hárok1!B48</f>
        <v>-342431.87499999965</v>
      </c>
      <c r="D12" s="50">
        <f>Hárok1!C31</f>
        <v>0</v>
      </c>
      <c r="E12" s="50">
        <f>Hárok1!C48</f>
        <v>778694.92500000028</v>
      </c>
      <c r="F12" s="49">
        <f>Hárok1!D31</f>
        <v>0</v>
      </c>
      <c r="G12" s="52">
        <f>Hárok1!D48</f>
        <v>-252552.89999999994</v>
      </c>
      <c r="H12" s="49">
        <f>Hárok1!E31</f>
        <v>0</v>
      </c>
      <c r="I12" s="54">
        <f>Hárok1!E48</f>
        <v>110078</v>
      </c>
    </row>
    <row r="13" spans="1:9" x14ac:dyDescent="0.2">
      <c r="A13" s="53">
        <v>10</v>
      </c>
      <c r="B13" s="49">
        <f>Hárok1!B32</f>
        <v>0</v>
      </c>
      <c r="C13" s="52">
        <f>Hárok1!B49</f>
        <v>-223039.6749999999</v>
      </c>
      <c r="D13" s="50">
        <f>Hárok1!C32</f>
        <v>0</v>
      </c>
      <c r="E13" s="50">
        <f>Hárok1!C49</f>
        <v>420624.07500000007</v>
      </c>
      <c r="F13" s="49">
        <f>Hárok1!D32</f>
        <v>0</v>
      </c>
      <c r="G13" s="52">
        <f>Hárok1!D49</f>
        <v>89763.000000000378</v>
      </c>
      <c r="H13" s="49">
        <f>Hárok1!E32</f>
        <v>0</v>
      </c>
      <c r="I13" s="54">
        <f>Hárok1!E49</f>
        <v>34423</v>
      </c>
    </row>
    <row r="14" spans="1:9" x14ac:dyDescent="0.2">
      <c r="A14" s="53">
        <v>11</v>
      </c>
      <c r="B14" s="49">
        <f>Hárok1!B33</f>
        <v>0</v>
      </c>
      <c r="C14" s="52">
        <f>Hárok1!B50</f>
        <v>-424758.82499999978</v>
      </c>
      <c r="D14" s="50">
        <f>Hárok1!C33</f>
        <v>0</v>
      </c>
      <c r="E14" s="50">
        <f>Hárok1!C50</f>
        <v>975182.52500000026</v>
      </c>
      <c r="F14" s="49">
        <f>Hárok1!D33</f>
        <v>0</v>
      </c>
      <c r="G14" s="52">
        <f>Hárok1!D50</f>
        <v>-483281.89999999997</v>
      </c>
      <c r="H14" s="49">
        <f>Hárok1!E33</f>
        <v>0</v>
      </c>
      <c r="I14" s="54">
        <f>Hárok1!E50</f>
        <v>44739</v>
      </c>
    </row>
    <row r="15" spans="1:9" x14ac:dyDescent="0.2">
      <c r="A15" s="60">
        <v>12</v>
      </c>
      <c r="B15" s="62">
        <f>Hárok1!B34</f>
        <v>0</v>
      </c>
      <c r="C15" s="63">
        <f>Hárok1!B51</f>
        <v>-557916.125</v>
      </c>
      <c r="D15" s="64">
        <f>Hárok1!C34</f>
        <v>0</v>
      </c>
      <c r="E15" s="64">
        <f>Hárok1!C51</f>
        <v>1393883.15</v>
      </c>
      <c r="F15" s="62">
        <f>Hárok1!D34</f>
        <v>0</v>
      </c>
      <c r="G15" s="63">
        <f>Hárok1!D51</f>
        <v>-731829.2</v>
      </c>
      <c r="H15" s="62">
        <f>Hárok1!E34</f>
        <v>0</v>
      </c>
      <c r="I15" s="65">
        <f>Hárok1!E51</f>
        <v>106274</v>
      </c>
    </row>
    <row r="16" spans="1:9" ht="13.5" thickBot="1" x14ac:dyDescent="0.25">
      <c r="A16" s="61" t="s">
        <v>0</v>
      </c>
      <c r="B16" s="55">
        <f>SUM(B4:B15)</f>
        <v>-1361629.8499999999</v>
      </c>
      <c r="C16" s="56">
        <f t="shared" ref="C16:I16" si="0">SUM(C4:C15)</f>
        <v>-4108086.7999999993</v>
      </c>
      <c r="D16" s="57">
        <f t="shared" si="0"/>
        <v>3463585.1750000017</v>
      </c>
      <c r="E16" s="57">
        <f t="shared" si="0"/>
        <v>9036124.1500000004</v>
      </c>
      <c r="F16" s="55">
        <f t="shared" si="0"/>
        <v>-1807481.7999999996</v>
      </c>
      <c r="G16" s="56">
        <f t="shared" si="0"/>
        <v>-2990872.5999999987</v>
      </c>
      <c r="H16" s="55">
        <f t="shared" si="0"/>
        <v>153006</v>
      </c>
      <c r="I16" s="58">
        <f t="shared" si="0"/>
        <v>1039209</v>
      </c>
    </row>
    <row r="18" spans="1:9" x14ac:dyDescent="0.2">
      <c r="A18" s="88"/>
    </row>
    <row r="19" spans="1:9" x14ac:dyDescent="0.2">
      <c r="B19" s="45"/>
      <c r="C19" s="45"/>
      <c r="D19" s="45"/>
      <c r="E19" s="45"/>
      <c r="F19" s="45"/>
      <c r="G19" s="45"/>
      <c r="H19" s="45"/>
    </row>
    <row r="21" spans="1:9" x14ac:dyDescent="0.2">
      <c r="C21" s="45"/>
      <c r="D21" s="45"/>
      <c r="E21" s="45"/>
      <c r="F21" s="45"/>
      <c r="G21" s="45"/>
      <c r="H21" s="45"/>
      <c r="I21" s="45"/>
    </row>
    <row r="22" spans="1:9" x14ac:dyDescent="0.2">
      <c r="C22" s="93"/>
    </row>
  </sheetData>
  <sheetProtection sheet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T43" sqref="T43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2025-04-08T11:48:52Z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2020-11-27T09:59:39Z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39c76764-bd58-4900-916f-6387e9668ce7</vt:lpwstr>
  </property>
  <property fmtid="{D5CDD505-2E9C-101B-9397-08002B2CF9AE}" pid="8" name="MSIP_Label_2e585759-362d-4185-bb50-fc81b58bf15d_ContentBits">
    <vt:lpwstr>0</vt:lpwstr>
  </property>
</Properties>
</file>