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pssk-my.sharepoint.com/personal/ps0381_sepsas_sk/Documents/Dokumenty/Vedenia_prenosy/Cezhraničné prenosy_cez_PS_SR/Cezhraničné výmeny merané na zverejnenie/"/>
    </mc:Choice>
  </mc:AlternateContent>
  <xr:revisionPtr revIDLastSave="14" documentId="8_{9FEA18E1-26D8-4B9B-BB91-EC9AFA5245A7}" xr6:coauthVersionLast="47" xr6:coauthVersionMax="47" xr10:uidLastSave="{35212F21-778F-4E42-95EF-0D16F8031B60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Graf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4" i="2"/>
  <c r="G5" i="2"/>
  <c r="G6" i="2"/>
  <c r="G7" i="2"/>
  <c r="G8" i="2"/>
  <c r="G9" i="2"/>
  <c r="G10" i="2"/>
  <c r="G11" i="2"/>
  <c r="G12" i="2"/>
  <c r="G13" i="2"/>
  <c r="G14" i="2"/>
  <c r="G15" i="2"/>
  <c r="G4" i="2"/>
  <c r="E5" i="2"/>
  <c r="E6" i="2"/>
  <c r="E7" i="2"/>
  <c r="E8" i="2"/>
  <c r="E9" i="2"/>
  <c r="E10" i="2"/>
  <c r="E11" i="2"/>
  <c r="E12" i="2"/>
  <c r="E13" i="2"/>
  <c r="E14" i="2"/>
  <c r="E15" i="2"/>
  <c r="E4" i="2"/>
  <c r="C5" i="2"/>
  <c r="C6" i="2"/>
  <c r="C7" i="2"/>
  <c r="C8" i="2"/>
  <c r="C9" i="2"/>
  <c r="C10" i="2"/>
  <c r="C11" i="2"/>
  <c r="C12" i="2"/>
  <c r="C13" i="2"/>
  <c r="C14" i="2"/>
  <c r="C15" i="2"/>
  <c r="C4" i="2"/>
  <c r="I52" i="1"/>
  <c r="H52" i="1"/>
  <c r="G52" i="1"/>
  <c r="C52" i="1"/>
  <c r="D52" i="1"/>
  <c r="E52" i="1"/>
  <c r="B52" i="1"/>
  <c r="H18" i="1"/>
  <c r="I18" i="1"/>
  <c r="F18" i="1"/>
  <c r="G18" i="1"/>
  <c r="E18" i="1"/>
  <c r="D18" i="1"/>
  <c r="C18" i="1"/>
  <c r="B18" i="1"/>
  <c r="E26" i="1"/>
  <c r="H7" i="2" s="1"/>
  <c r="B23" i="1"/>
  <c r="B4" i="2"/>
  <c r="J13" i="1"/>
  <c r="K13" i="1"/>
  <c r="J17" i="1"/>
  <c r="K17" i="1"/>
  <c r="J16" i="1"/>
  <c r="K16" i="1"/>
  <c r="J15" i="1"/>
  <c r="K15" i="1"/>
  <c r="L15" i="1" s="1"/>
  <c r="J14" i="1"/>
  <c r="K14" i="1"/>
  <c r="J12" i="1"/>
  <c r="K12" i="1"/>
  <c r="J11" i="1"/>
  <c r="K11" i="1"/>
  <c r="J10" i="1"/>
  <c r="K10" i="1"/>
  <c r="J9" i="1"/>
  <c r="K9" i="1"/>
  <c r="J8" i="1"/>
  <c r="K8" i="1"/>
  <c r="J7" i="1"/>
  <c r="K7" i="1"/>
  <c r="J6" i="1"/>
  <c r="K6" i="1"/>
  <c r="C23" i="1"/>
  <c r="D4" i="2" s="1"/>
  <c r="D23" i="1"/>
  <c r="F4" i="2" s="1"/>
  <c r="E23" i="1"/>
  <c r="H4" i="2" s="1"/>
  <c r="B24" i="1"/>
  <c r="B5" i="2" s="1"/>
  <c r="C24" i="1"/>
  <c r="D5" i="2" s="1"/>
  <c r="D24" i="1"/>
  <c r="F5" i="2" s="1"/>
  <c r="E24" i="1"/>
  <c r="H5" i="2" s="1"/>
  <c r="B25" i="1"/>
  <c r="B6" i="2"/>
  <c r="C25" i="1"/>
  <c r="D6" i="2" s="1"/>
  <c r="D25" i="1"/>
  <c r="F6" i="2" s="1"/>
  <c r="E25" i="1"/>
  <c r="H6" i="2" s="1"/>
  <c r="B26" i="1"/>
  <c r="B7" i="2" s="1"/>
  <c r="C26" i="1"/>
  <c r="D7" i="2" s="1"/>
  <c r="D26" i="1"/>
  <c r="F7" i="2" s="1"/>
  <c r="B27" i="1"/>
  <c r="B8" i="2" s="1"/>
  <c r="C27" i="1"/>
  <c r="D8" i="2" s="1"/>
  <c r="D27" i="1"/>
  <c r="F8" i="2" s="1"/>
  <c r="E27" i="1"/>
  <c r="H8" i="2" s="1"/>
  <c r="B28" i="1"/>
  <c r="B9" i="2" s="1"/>
  <c r="C28" i="1"/>
  <c r="D9" i="2" s="1"/>
  <c r="D28" i="1"/>
  <c r="F9" i="2" s="1"/>
  <c r="E28" i="1"/>
  <c r="H9" i="2" s="1"/>
  <c r="B29" i="1"/>
  <c r="B10" i="2" s="1"/>
  <c r="C29" i="1"/>
  <c r="D10" i="2" s="1"/>
  <c r="D29" i="1"/>
  <c r="F10" i="2" s="1"/>
  <c r="E29" i="1"/>
  <c r="H10" i="2" s="1"/>
  <c r="B30" i="1"/>
  <c r="B11" i="2" s="1"/>
  <c r="C30" i="1"/>
  <c r="D11" i="2" s="1"/>
  <c r="D30" i="1"/>
  <c r="F11" i="2" s="1"/>
  <c r="E30" i="1"/>
  <c r="H11" i="2" s="1"/>
  <c r="B31" i="1"/>
  <c r="B12" i="2" s="1"/>
  <c r="C31" i="1"/>
  <c r="D12" i="2" s="1"/>
  <c r="D31" i="1"/>
  <c r="F12" i="2" s="1"/>
  <c r="E31" i="1"/>
  <c r="H12" i="2" s="1"/>
  <c r="B32" i="1"/>
  <c r="B13" i="2" s="1"/>
  <c r="C32" i="1"/>
  <c r="D13" i="2" s="1"/>
  <c r="D32" i="1"/>
  <c r="F13" i="2" s="1"/>
  <c r="E32" i="1"/>
  <c r="H13" i="2" s="1"/>
  <c r="B33" i="1"/>
  <c r="B14" i="2" s="1"/>
  <c r="C33" i="1"/>
  <c r="D14" i="2" s="1"/>
  <c r="D33" i="1"/>
  <c r="F14" i="2" s="1"/>
  <c r="E33" i="1"/>
  <c r="H14" i="2" s="1"/>
  <c r="B34" i="1"/>
  <c r="B15" i="2" s="1"/>
  <c r="C34" i="1"/>
  <c r="D15" i="2" s="1"/>
  <c r="D34" i="1"/>
  <c r="E34" i="1"/>
  <c r="H15" i="2" s="1"/>
  <c r="L9" i="1"/>
  <c r="L11" i="1" l="1"/>
  <c r="L17" i="1"/>
  <c r="L14" i="1"/>
  <c r="L10" i="1"/>
  <c r="I16" i="2"/>
  <c r="E16" i="2"/>
  <c r="G16" i="2"/>
  <c r="C16" i="2"/>
  <c r="L16" i="1"/>
  <c r="L13" i="1"/>
  <c r="L12" i="1"/>
  <c r="D35" i="1"/>
  <c r="L8" i="1"/>
  <c r="K18" i="1"/>
  <c r="L7" i="1"/>
  <c r="B35" i="1"/>
  <c r="D16" i="2"/>
  <c r="C35" i="1"/>
  <c r="J18" i="1"/>
  <c r="L6" i="1"/>
  <c r="H16" i="2"/>
  <c r="B16" i="2"/>
  <c r="E35" i="1"/>
  <c r="F15" i="2"/>
  <c r="F16" i="2" s="1"/>
  <c r="L18" i="1" l="1"/>
</calcChain>
</file>

<file path=xl/sharedStrings.xml><?xml version="1.0" encoding="utf-8"?>
<sst xmlns="http://schemas.openxmlformats.org/spreadsheetml/2006/main" count="54" uniqueCount="23">
  <si>
    <t>Spolu</t>
  </si>
  <si>
    <t>import</t>
  </si>
  <si>
    <t>export</t>
  </si>
  <si>
    <t>HU</t>
  </si>
  <si>
    <t>UA</t>
  </si>
  <si>
    <t>PL</t>
  </si>
  <si>
    <t>mesiac</t>
  </si>
  <si>
    <t>Saldo</t>
  </si>
  <si>
    <t>month</t>
  </si>
  <si>
    <t>CZ</t>
  </si>
  <si>
    <t>Spolu / Total</t>
  </si>
  <si>
    <t>Saldo /Balance/</t>
  </si>
  <si>
    <t>PS SR - Prenosová sústava Slovenskej republiky / TS SR - Transmission system of Slovak Republic</t>
  </si>
  <si>
    <t>Namerané hodnoty cezhraničných výmen elektriny na úrovni PS SR (220 a 400 kV vedenia, MWh)</t>
  </si>
  <si>
    <t>MERANÉ CEZHRANIČNÉ VÝMENY PS SR (SALDO, MWh) *</t>
  </si>
  <si>
    <t>Saldo: Export + / Import -</t>
  </si>
  <si>
    <t>Physical cross-border exchanges of electricity on the level of TS SR (220 and 400 kV lines, MWh)</t>
  </si>
  <si>
    <t>* Physical cross-border exchanges on the level of TS SR (Balance, MWh)</t>
  </si>
  <si>
    <t>;</t>
  </si>
  <si>
    <r>
      <t xml:space="preserve">Rok (Year) </t>
    </r>
    <r>
      <rPr>
        <b/>
        <sz val="14"/>
        <color indexed="60"/>
        <rFont val="Arial CE"/>
        <charset val="238"/>
      </rPr>
      <t>2026</t>
    </r>
  </si>
  <si>
    <t>SALDO  (Balance) 2026</t>
  </si>
  <si>
    <t>SALDO (Balance) 2025</t>
  </si>
  <si>
    <t>Rok (Year)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</si>
</sst>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4"/>
      <color indexed="60"/>
      <name val="Arial CE"/>
      <charset val="238"/>
    </font>
    <font>
      <b/>
      <sz val="10"/>
      <color rgb="FFC00000"/>
      <name val="Arial CE"/>
      <charset val="238"/>
    </font>
    <font>
      <b/>
      <sz val="14"/>
      <color rgb="FF002060"/>
      <name val="Arial CE"/>
      <family val="2"/>
      <charset val="238"/>
    </font>
    <font>
      <b/>
      <sz val="13"/>
      <color rgb="FF002060"/>
      <name val="Arial CE"/>
      <family val="2"/>
      <charset val="238"/>
    </font>
    <font>
      <b/>
      <sz val="10"/>
      <color rgb="FFC00000"/>
      <name val="Arial CE"/>
      <family val="2"/>
      <charset val="238"/>
    </font>
    <font>
      <b/>
      <sz val="10"/>
      <color rgb="FF00206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D9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0" borderId="4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8" xfId="0" applyNumberFormat="1" applyFont="1" applyFill="1" applyBorder="1" applyAlignment="1"/>
    <xf numFmtId="3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3" fontId="1" fillId="0" borderId="3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9" xfId="0" applyNumberFormat="1" applyFont="1" applyFill="1" applyBorder="1" applyAlignment="1"/>
    <xf numFmtId="3" fontId="1" fillId="0" borderId="10" xfId="0" applyNumberFormat="1" applyFont="1" applyFill="1" applyBorder="1" applyAlignment="1"/>
    <xf numFmtId="3" fontId="1" fillId="0" borderId="5" xfId="0" applyNumberFormat="1" applyFont="1" applyFill="1" applyBorder="1" applyAlignment="1"/>
    <xf numFmtId="3" fontId="1" fillId="0" borderId="11" xfId="0" applyNumberFormat="1" applyFont="1" applyFill="1" applyBorder="1" applyAlignment="1"/>
    <xf numFmtId="3" fontId="1" fillId="0" borderId="12" xfId="0" applyNumberFormat="1" applyFont="1" applyFill="1" applyBorder="1" applyAlignment="1"/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4" xfId="0" applyNumberFormat="1" applyFont="1" applyBorder="1"/>
    <xf numFmtId="3" fontId="1" fillId="0" borderId="13" xfId="0" applyNumberFormat="1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3" fontId="1" fillId="3" borderId="1" xfId="0" applyNumberFormat="1" applyFont="1" applyFill="1" applyBorder="1"/>
    <xf numFmtId="3" fontId="1" fillId="3" borderId="7" xfId="0" applyNumberFormat="1" applyFont="1" applyFill="1" applyBorder="1"/>
    <xf numFmtId="3" fontId="1" fillId="3" borderId="2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3" fontId="1" fillId="0" borderId="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4" xfId="0" applyFont="1" applyBorder="1"/>
    <xf numFmtId="3" fontId="0" fillId="0" borderId="15" xfId="0" applyNumberFormat="1" applyBorder="1"/>
    <xf numFmtId="3" fontId="0" fillId="0" borderId="0" xfId="0" applyNumberFormat="1" applyBorder="1"/>
    <xf numFmtId="0" fontId="4" fillId="0" borderId="16" xfId="0" applyFont="1" applyBorder="1"/>
    <xf numFmtId="3" fontId="0" fillId="0" borderId="17" xfId="0" applyNumberFormat="1" applyBorder="1"/>
    <xf numFmtId="0" fontId="4" fillId="0" borderId="4" xfId="0" applyFont="1" applyBorder="1" applyAlignment="1">
      <alignment horizontal="center"/>
    </xf>
    <xf numFmtId="3" fontId="0" fillId="0" borderId="8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4" xfId="0" applyNumberFormat="1" applyBorder="1"/>
    <xf numFmtId="3" fontId="0" fillId="0" borderId="16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4" fillId="2" borderId="4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1" fillId="4" borderId="1" xfId="0" applyNumberFormat="1" applyFont="1" applyFill="1" applyBorder="1"/>
    <xf numFmtId="3" fontId="1" fillId="4" borderId="22" xfId="0" applyNumberFormat="1" applyFont="1" applyFill="1" applyBorder="1"/>
    <xf numFmtId="3" fontId="1" fillId="4" borderId="1" xfId="0" applyNumberFormat="1" applyFont="1" applyFill="1" applyBorder="1" applyAlignment="1">
      <alignment horizontal="right"/>
    </xf>
    <xf numFmtId="3" fontId="1" fillId="4" borderId="22" xfId="0" applyNumberFormat="1" applyFont="1" applyFill="1" applyBorder="1" applyAlignment="1">
      <alignment horizontal="right"/>
    </xf>
    <xf numFmtId="0" fontId="4" fillId="2" borderId="23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3" fontId="1" fillId="4" borderId="2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3" fontId="1" fillId="0" borderId="0" xfId="0" applyNumberFormat="1" applyFont="1" applyFill="1" applyBorder="1"/>
    <xf numFmtId="3" fontId="1" fillId="3" borderId="22" xfId="0" applyNumberFormat="1" applyFont="1" applyFill="1" applyBorder="1"/>
    <xf numFmtId="0" fontId="4" fillId="0" borderId="0" xfId="0" applyFont="1" applyAlignment="1">
      <alignment horizontal="left"/>
    </xf>
    <xf numFmtId="3" fontId="1" fillId="3" borderId="24" xfId="0" applyNumberFormat="1" applyFont="1" applyFill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3" fontId="1" fillId="3" borderId="2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PHYSICAL FLOWS (BALANCE) - BORDER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CZ - SK</a:t>
            </a:r>
          </a:p>
        </c:rich>
      </c:tx>
      <c:layout>
        <c:manualLayout>
          <c:xMode val="edge"/>
          <c:yMode val="edge"/>
          <c:x val="4.9346820971222012E-2"/>
          <c:y val="1.48046890033174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40111978706"/>
          <c:y val="0.16753550372504533"/>
          <c:w val="0.72331359221123004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Hárok2!$B$3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Hárok2!$B$4:$B$15</c:f>
              <c:numCache>
                <c:formatCode>#,##0</c:formatCode>
                <c:ptCount val="12"/>
                <c:pt idx="0">
                  <c:v>-1165930.1750000012</c:v>
                </c:pt>
                <c:pt idx="1">
                  <c:v>-600667.29999999958</c:v>
                </c:pt>
                <c:pt idx="2">
                  <c:v>-692134.07499999995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A-4A84-B8E9-588BE39F73A3}"/>
            </c:ext>
          </c:extLst>
        </c:ser>
        <c:ser>
          <c:idx val="2"/>
          <c:order val="1"/>
          <c:tx>
            <c:strRef>
              <c:f>Hárok2!$C$3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Hárok2!$C$4:$C$15</c:f>
              <c:numCache>
                <c:formatCode>#,##0</c:formatCode>
                <c:ptCount val="12"/>
                <c:pt idx="0">
                  <c:v>-1146687.1500000013</c:v>
                </c:pt>
                <c:pt idx="1">
                  <c:v>-944931.07500000019</c:v>
                </c:pt>
                <c:pt idx="2">
                  <c:v>-723426.64999999967</c:v>
                </c:pt>
                <c:pt idx="3">
                  <c:v>-554809.30000000051</c:v>
                </c:pt>
                <c:pt idx="4">
                  <c:v>-809447.57500000088</c:v>
                </c:pt>
                <c:pt idx="5">
                  <c:v>-608274.17499999993</c:v>
                </c:pt>
                <c:pt idx="6">
                  <c:v>-837903.05</c:v>
                </c:pt>
                <c:pt idx="7">
                  <c:v>-586837.42500000005</c:v>
                </c:pt>
                <c:pt idx="8">
                  <c:v>-713412.95000000077</c:v>
                </c:pt>
                <c:pt idx="9">
                  <c:v>-961697.04999999912</c:v>
                </c:pt>
                <c:pt idx="10">
                  <c:v>-968655.27499999979</c:v>
                </c:pt>
                <c:pt idx="11">
                  <c:v>-1150327.0000000009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A-4A84-B8E9-588BE39F7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160639"/>
        <c:axId val="1"/>
      </c:barChart>
      <c:catAx>
        <c:axId val="209616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000"/>
          <c:min val="-14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1899519197267E-3"/>
              <c:y val="0.49969415499709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096160639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89857728845841167"/>
          <c:y val="0.47214075785436999"/>
          <c:w val="8.7188535061435868E-2"/>
          <c:h val="0.140762569349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</a:t>
            </a:r>
            <a:r>
              <a:rPr lang="sk-SK" sz="1100" b="1" i="0" u="none" strike="noStrike" baseline="0">
                <a:effectLst/>
              </a:rPr>
              <a:t>PHYSICAL</a:t>
            </a:r>
            <a:r>
              <a:rPr lang="sk-SK" sz="1000" b="1" i="0" u="none" strike="noStrike" baseline="0">
                <a:effectLst/>
              </a:rPr>
              <a:t> </a:t>
            </a:r>
            <a:r>
              <a:rPr lang="sk-SK" sz="1100" b="1" i="0" u="none" strike="noStrike" baseline="0">
                <a:effectLst/>
              </a:rPr>
              <a:t>FLOWS</a:t>
            </a: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(BALANCE) - BORDER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HU - SK</a:t>
            </a:r>
          </a:p>
        </c:rich>
      </c:tx>
      <c:layout>
        <c:manualLayout>
          <c:xMode val="edge"/>
          <c:yMode val="edge"/>
          <c:x val="4.9346820971222012E-2"/>
          <c:y val="2.26248258557123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72"/>
          <c:w val="0.72331359221122982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Hárok2!$D$3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Hárok2!$D$4:$D$15</c:f>
              <c:numCache>
                <c:formatCode>#,##0</c:formatCode>
                <c:ptCount val="12"/>
                <c:pt idx="0">
                  <c:v>1475488.5919999999</c:v>
                </c:pt>
                <c:pt idx="1">
                  <c:v>899352.65700000175</c:v>
                </c:pt>
                <c:pt idx="2">
                  <c:v>976946.103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6-41DF-9B8A-B7954CA36699}"/>
            </c:ext>
          </c:extLst>
        </c:ser>
        <c:ser>
          <c:idx val="2"/>
          <c:order val="1"/>
          <c:tx>
            <c:strRef>
              <c:f>Hárok2!$E$3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Hárok2!$E$4:$E$15</c:f>
              <c:numCache>
                <c:formatCode>#,##0</c:formatCode>
                <c:ptCount val="12"/>
                <c:pt idx="0">
                  <c:v>1677149.9070000001</c:v>
                </c:pt>
                <c:pt idx="1">
                  <c:v>1257835.9029999992</c:v>
                </c:pt>
                <c:pt idx="2">
                  <c:v>1014391.3359999988</c:v>
                </c:pt>
                <c:pt idx="3">
                  <c:v>747509.62799999979</c:v>
                </c:pt>
                <c:pt idx="4">
                  <c:v>987776.16000000073</c:v>
                </c:pt>
                <c:pt idx="5">
                  <c:v>1074353.2560000005</c:v>
                </c:pt>
                <c:pt idx="6">
                  <c:v>1078293.8300000008</c:v>
                </c:pt>
                <c:pt idx="7">
                  <c:v>775738.44700000016</c:v>
                </c:pt>
                <c:pt idx="8">
                  <c:v>1157092.8929999988</c:v>
                </c:pt>
                <c:pt idx="9">
                  <c:v>1573926.1879999989</c:v>
                </c:pt>
                <c:pt idx="10">
                  <c:v>1351595.8449999995</c:v>
                </c:pt>
                <c:pt idx="11">
                  <c:v>1647229.4509999971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6-41DF-9B8A-B7954CA3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168959"/>
        <c:axId val="1"/>
      </c:barChart>
      <c:catAx>
        <c:axId val="20961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800000"/>
          <c:min val="-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1899519197267E-3"/>
              <c:y val="0.49969415499709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096168959"/>
        <c:crosses val="autoZero"/>
        <c:crossBetween val="between"/>
        <c:majorUnit val="100000"/>
        <c:minorUnit val="40000"/>
      </c:valAx>
    </c:plotArea>
    <c:legend>
      <c:legendPos val="r"/>
      <c:layout>
        <c:manualLayout>
          <c:xMode val="edge"/>
          <c:yMode val="edge"/>
          <c:x val="0.90035667665435626"/>
          <c:y val="0.47214075785436999"/>
          <c:w val="8.7188535061435868E-2"/>
          <c:h val="0.140762569349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</a:t>
            </a:r>
            <a:r>
              <a:rPr lang="sk-SK" sz="1100" b="1" i="0" u="none" strike="noStrike" baseline="0">
                <a:effectLst/>
              </a:rPr>
              <a:t>PHYSICAL</a:t>
            </a:r>
            <a:r>
              <a:rPr lang="sk-SK" sz="1000" b="1" i="0" u="none" strike="noStrike" baseline="0">
                <a:effectLst/>
              </a:rPr>
              <a:t> </a:t>
            </a:r>
            <a:r>
              <a:rPr lang="sk-SK" sz="1100" b="1" i="0" u="none" strike="noStrike" baseline="0">
                <a:effectLst/>
              </a:rPr>
              <a:t>FLOWS</a:t>
            </a: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(BALANCE) - BORDER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PL - SK</a:t>
            </a:r>
          </a:p>
        </c:rich>
      </c:tx>
      <c:layout>
        <c:manualLayout>
          <c:xMode val="edge"/>
          <c:yMode val="edge"/>
          <c:x val="2.1390331527707959E-2"/>
          <c:y val="2.26248258557123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78"/>
          <c:w val="0.72331359221122959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Hárok2!$F$3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Hárok2!$F$4:$F$15</c:f>
              <c:numCache>
                <c:formatCode>#,##0</c:formatCode>
                <c:ptCount val="12"/>
                <c:pt idx="0">
                  <c:v>-654568.5</c:v>
                </c:pt>
                <c:pt idx="1">
                  <c:v>-284901.70000000024</c:v>
                </c:pt>
                <c:pt idx="2">
                  <c:v>-96600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B-4B2A-847E-FF5DF8CE5046}"/>
            </c:ext>
          </c:extLst>
        </c:ser>
        <c:ser>
          <c:idx val="2"/>
          <c:order val="1"/>
          <c:tx>
            <c:strRef>
              <c:f>Hárok2!$G$3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Hárok2!$G$4:$G$15</c:f>
              <c:numCache>
                <c:formatCode>#,##0</c:formatCode>
                <c:ptCount val="12"/>
                <c:pt idx="0">
                  <c:v>-760516.7000000003</c:v>
                </c:pt>
                <c:pt idx="1">
                  <c:v>-566293.59999999963</c:v>
                </c:pt>
                <c:pt idx="2">
                  <c:v>-386145.20000000019</c:v>
                </c:pt>
                <c:pt idx="3">
                  <c:v>-356071.39999999956</c:v>
                </c:pt>
                <c:pt idx="4">
                  <c:v>-315104.80000000034</c:v>
                </c:pt>
                <c:pt idx="5">
                  <c:v>-400159.1</c:v>
                </c:pt>
                <c:pt idx="6">
                  <c:v>-287750.39999999967</c:v>
                </c:pt>
                <c:pt idx="7">
                  <c:v>-90548.599999999962</c:v>
                </c:pt>
                <c:pt idx="8">
                  <c:v>-208091.60000000009</c:v>
                </c:pt>
                <c:pt idx="9">
                  <c:v>-348724.70000000054</c:v>
                </c:pt>
                <c:pt idx="10">
                  <c:v>-373332.29999999929</c:v>
                </c:pt>
                <c:pt idx="11">
                  <c:v>-593052.50000000012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B-4B2A-847E-FF5DF8CE5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164383"/>
        <c:axId val="1"/>
      </c:barChart>
      <c:catAx>
        <c:axId val="209616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000"/>
          <c:min val="-8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0342316365382E-3"/>
              <c:y val="0.49969415499709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096164383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8989377472182174"/>
          <c:y val="0.47214075785436999"/>
          <c:w val="8.6879597796754249E-2"/>
          <c:h val="0.140762569349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</a:t>
            </a:r>
            <a:r>
              <a:rPr lang="sk-SK" sz="1100" b="1" i="0" u="none" strike="noStrike" baseline="0">
                <a:effectLst/>
              </a:rPr>
              <a:t>PHYSICAL</a:t>
            </a:r>
            <a:r>
              <a:rPr lang="sk-SK" sz="1000" b="1" i="0" u="none" strike="noStrike" baseline="0">
                <a:effectLst/>
              </a:rPr>
              <a:t> </a:t>
            </a:r>
            <a:r>
              <a:rPr lang="sk-SK" sz="1100" b="1" i="0" u="none" strike="noStrike" baseline="0">
                <a:effectLst/>
              </a:rPr>
              <a:t>FLOWS</a:t>
            </a: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(BALANCE) - BORDER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UA - SK</a:t>
            </a:r>
          </a:p>
        </c:rich>
      </c:tx>
      <c:layout>
        <c:manualLayout>
          <c:xMode val="edge"/>
          <c:yMode val="edge"/>
          <c:x val="4.2229383248802085E-2"/>
          <c:y val="2.2624364936839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83"/>
          <c:w val="0.72331359221122959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Hárok2!$H$3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Hárok2!$H$4:$H$15</c:f>
              <c:numCache>
                <c:formatCode>#,##0</c:formatCode>
                <c:ptCount val="12"/>
                <c:pt idx="0">
                  <c:v>460714.84</c:v>
                </c:pt>
                <c:pt idx="1">
                  <c:v>281807.44</c:v>
                </c:pt>
                <c:pt idx="2">
                  <c:v>119453.43600000003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2-4C99-8C65-EAD33042C76E}"/>
            </c:ext>
          </c:extLst>
        </c:ser>
        <c:ser>
          <c:idx val="2"/>
          <c:order val="1"/>
          <c:tx>
            <c:strRef>
              <c:f>Hárok2!$I$3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Hárok2!$I$4:$I$15</c:f>
              <c:numCache>
                <c:formatCode>#,##0</c:formatCode>
                <c:ptCount val="12"/>
                <c:pt idx="0">
                  <c:v>445067.96999999951</c:v>
                </c:pt>
                <c:pt idx="1">
                  <c:v>376163.76000000065</c:v>
                </c:pt>
                <c:pt idx="2">
                  <c:v>224300.99</c:v>
                </c:pt>
                <c:pt idx="3">
                  <c:v>214780.9599999997</c:v>
                </c:pt>
                <c:pt idx="4">
                  <c:v>237930.81000000006</c:v>
                </c:pt>
                <c:pt idx="5">
                  <c:v>210182.69999999972</c:v>
                </c:pt>
                <c:pt idx="6">
                  <c:v>170889.16999999993</c:v>
                </c:pt>
                <c:pt idx="7">
                  <c:v>20068.309999999983</c:v>
                </c:pt>
                <c:pt idx="8">
                  <c:v>-216.14999999999998</c:v>
                </c:pt>
                <c:pt idx="9">
                  <c:v>40327.900000000009</c:v>
                </c:pt>
                <c:pt idx="10">
                  <c:v>307409.12</c:v>
                </c:pt>
                <c:pt idx="11">
                  <c:v>454930.45000000007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2-4C99-8C65-EAD33042C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161055"/>
        <c:axId val="1"/>
      </c:barChart>
      <c:catAx>
        <c:axId val="20961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800000"/>
          <c:min val="-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076032015433E-3"/>
              <c:y val="0.499694284483096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096161055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89857729797909536"/>
          <c:y val="0.47368543111215572"/>
          <c:w val="8.7188633222967216E-2"/>
          <c:h val="0.140351157597837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504825</xdr:colOff>
      <xdr:row>20</xdr:row>
      <xdr:rowOff>47625</xdr:rowOff>
    </xdr:to>
    <xdr:graphicFrame macro="">
      <xdr:nvGraphicFramePr>
        <xdr:cNvPr id="4829" name="Graf 1">
          <a:extLst>
            <a:ext uri="{FF2B5EF4-FFF2-40B4-BE49-F238E27FC236}">
              <a16:creationId xmlns:a16="http://schemas.microsoft.com/office/drawing/2014/main" id="{E677C3DB-3A8D-4AB7-9D7F-DA159952F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20</xdr:row>
      <xdr:rowOff>104775</xdr:rowOff>
    </xdr:from>
    <xdr:to>
      <xdr:col>8</xdr:col>
      <xdr:colOff>514350</xdr:colOff>
      <xdr:row>40</xdr:row>
      <xdr:rowOff>114300</xdr:rowOff>
    </xdr:to>
    <xdr:graphicFrame macro="">
      <xdr:nvGraphicFramePr>
        <xdr:cNvPr id="4830" name="Graf 2">
          <a:extLst>
            <a:ext uri="{FF2B5EF4-FFF2-40B4-BE49-F238E27FC236}">
              <a16:creationId xmlns:a16="http://schemas.microsoft.com/office/drawing/2014/main" id="{90951B0B-2F52-4DF5-A31E-06088DCD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590550</xdr:colOff>
      <xdr:row>0</xdr:row>
      <xdr:rowOff>38100</xdr:rowOff>
    </xdr:from>
    <xdr:to>
      <xdr:col>17</xdr:col>
      <xdr:colOff>476250</xdr:colOff>
      <xdr:row>20</xdr:row>
      <xdr:rowOff>47625</xdr:rowOff>
    </xdr:to>
    <xdr:graphicFrame macro="">
      <xdr:nvGraphicFramePr>
        <xdr:cNvPr id="4831" name="Graf 3">
          <a:extLst>
            <a:ext uri="{FF2B5EF4-FFF2-40B4-BE49-F238E27FC236}">
              <a16:creationId xmlns:a16="http://schemas.microsoft.com/office/drawing/2014/main" id="{1A2D4E8F-2BBF-45DD-9D22-1177052B4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590550</xdr:colOff>
      <xdr:row>20</xdr:row>
      <xdr:rowOff>104775</xdr:rowOff>
    </xdr:from>
    <xdr:to>
      <xdr:col>17</xdr:col>
      <xdr:colOff>457200</xdr:colOff>
      <xdr:row>40</xdr:row>
      <xdr:rowOff>123825</xdr:rowOff>
    </xdr:to>
    <xdr:graphicFrame macro="">
      <xdr:nvGraphicFramePr>
        <xdr:cNvPr id="4832" name="Graf 4">
          <a:extLst>
            <a:ext uri="{FF2B5EF4-FFF2-40B4-BE49-F238E27FC236}">
              <a16:creationId xmlns:a16="http://schemas.microsoft.com/office/drawing/2014/main" id="{8684AF58-88E0-4E0E-8914-D4333FE04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0.23634</cdr:x>
      <cdr:y>0.88306</cdr:y>
    </cdr:from>
    <cdr:to>
      <cdr:x>0.39982</cdr:x>
      <cdr:y>0.95942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273118" y="2812138"/>
          <a:ext cx="880654" cy="243170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chemeClr val="tx1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 b="1"/>
            <a:t>Import</a:t>
          </a:r>
          <a:r>
            <a:rPr lang="sk-SK" sz="1100" b="1" baseline="0"/>
            <a:t> (-)</a:t>
          </a:r>
          <a:endParaRPr lang="sk-SK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0.00121</cdr:y>
    </cdr:from>
    <cdr:to>
      <cdr:x>0</cdr:x>
      <cdr:y>0.00121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290CCFC5-5A0B-4B94-BD00-DF0518D382E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0.00121</cdr:y>
    </cdr:from>
    <cdr:to>
      <cdr:x>0</cdr:x>
      <cdr:y>0.00121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276333A3-D1B4-4870-8257-65F2316B5AF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0.25704</cdr:x>
      <cdr:y>0.15587</cdr:y>
    </cdr:from>
    <cdr:to>
      <cdr:x>0.42408</cdr:x>
      <cdr:y>0.24282</cdr:y>
    </cdr:to>
    <cdr:sp macro="" textlink="">
      <cdr:nvSpPr>
        <cdr:cNvPr id="4" name="BlokTextu 1"/>
        <cdr:cNvSpPr txBox="1"/>
      </cdr:nvSpPr>
      <cdr:spPr>
        <a:xfrm xmlns:a="http://schemas.openxmlformats.org/drawingml/2006/main">
          <a:off x="1384653" y="496361"/>
          <a:ext cx="899831" cy="276895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sk-SK" sz="1100" b="1"/>
            <a:t>Export</a:t>
          </a:r>
          <a:r>
            <a:rPr lang="sk-SK" sz="1100" b="1" baseline="0"/>
            <a:t> (+)</a:t>
          </a:r>
          <a:endParaRPr lang="sk-SK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0.16579</cdr:x>
      <cdr:y>0.89009</cdr:y>
    </cdr:from>
    <cdr:to>
      <cdr:x>0.33502</cdr:x>
      <cdr:y>0.9734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96978" y="2834525"/>
          <a:ext cx="915568" cy="265303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sk-SK" sz="1100" b="1"/>
            <a:t>Import</a:t>
          </a:r>
          <a:r>
            <a:rPr lang="sk-SK" sz="1100" b="1" baseline="0"/>
            <a:t> (-)</a:t>
          </a:r>
          <a:endParaRPr lang="sk-SK" sz="11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0.16785</cdr:x>
      <cdr:y>0.15469</cdr:y>
    </cdr:from>
    <cdr:to>
      <cdr:x>0.33142</cdr:x>
      <cdr:y>0.2401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904905" y="494097"/>
          <a:ext cx="881830" cy="272804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sk-SK" sz="1100" b="1"/>
            <a:t>Export</a:t>
          </a:r>
          <a:r>
            <a:rPr lang="sk-SK" sz="1100" b="1" baseline="0"/>
            <a:t> (+)</a:t>
          </a:r>
          <a:endParaRPr lang="sk-SK" sz="1100" b="1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120" workbookViewId="0">
      <selection activeCell="G22" sqref="G22"/>
    </sheetView>
  </sheetViews>
  <sheetFormatPr defaultColWidth="12.28515625" defaultRowHeight="12.75" x14ac:dyDescent="0.2"/>
  <cols>
    <col min="1" max="1" width="10.28515625" customWidth="1"/>
    <col min="2" max="2" width="11.85546875" customWidth="1"/>
    <col min="3" max="9" width="10.7109375" customWidth="1"/>
    <col min="10" max="11" width="11.7109375" customWidth="1"/>
    <col min="12" max="12" width="15.140625" customWidth="1"/>
  </cols>
  <sheetData>
    <row r="1" spans="1:17" ht="18" x14ac:dyDescent="0.25">
      <c r="A1" s="94" t="s">
        <v>13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17" ht="16.5" x14ac:dyDescent="0.25">
      <c r="A2" s="97" t="s">
        <v>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1:17" ht="18.75" thickBot="1" x14ac:dyDescent="0.3">
      <c r="A3" s="100" t="s">
        <v>19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2"/>
    </row>
    <row r="4" spans="1:17" ht="15.75" x14ac:dyDescent="0.25">
      <c r="A4" s="66" t="s">
        <v>6</v>
      </c>
      <c r="B4" s="115" t="s">
        <v>9</v>
      </c>
      <c r="C4" s="105"/>
      <c r="D4" s="115" t="s">
        <v>3</v>
      </c>
      <c r="E4" s="105"/>
      <c r="F4" s="115" t="s">
        <v>5</v>
      </c>
      <c r="G4" s="106"/>
      <c r="H4" s="103" t="s">
        <v>4</v>
      </c>
      <c r="I4" s="104"/>
      <c r="J4" s="105" t="s">
        <v>10</v>
      </c>
      <c r="K4" s="105"/>
      <c r="L4" s="106"/>
    </row>
    <row r="5" spans="1:17" ht="13.5" thickBot="1" x14ac:dyDescent="0.25">
      <c r="A5" s="1" t="s">
        <v>8</v>
      </c>
      <c r="B5" s="1" t="s">
        <v>2</v>
      </c>
      <c r="C5" s="2" t="s">
        <v>1</v>
      </c>
      <c r="D5" s="1" t="s">
        <v>2</v>
      </c>
      <c r="E5" s="2" t="s">
        <v>1</v>
      </c>
      <c r="F5" s="1" t="s">
        <v>2</v>
      </c>
      <c r="G5" s="3" t="s">
        <v>1</v>
      </c>
      <c r="H5" s="7" t="s">
        <v>2</v>
      </c>
      <c r="I5" s="8" t="s">
        <v>1</v>
      </c>
      <c r="J5" s="2" t="s">
        <v>2</v>
      </c>
      <c r="K5" s="2" t="s">
        <v>1</v>
      </c>
      <c r="L5" s="68" t="s">
        <v>11</v>
      </c>
    </row>
    <row r="6" spans="1:17" x14ac:dyDescent="0.2">
      <c r="A6" s="4">
        <v>1</v>
      </c>
      <c r="B6" s="11">
        <v>1763.2750000000001</v>
      </c>
      <c r="C6" s="12">
        <v>1167693.4500000011</v>
      </c>
      <c r="D6" s="11">
        <v>1486322.7919999999</v>
      </c>
      <c r="E6" s="12">
        <v>10834.199999999999</v>
      </c>
      <c r="F6" s="11">
        <v>1.2</v>
      </c>
      <c r="G6" s="13">
        <v>654569.69999999995</v>
      </c>
      <c r="H6" s="11">
        <v>460714.9</v>
      </c>
      <c r="I6" s="13">
        <v>0.06</v>
      </c>
      <c r="J6" s="25">
        <f>+B6+D6+F6+H6</f>
        <v>1948802.1669999999</v>
      </c>
      <c r="K6" s="25">
        <f>+C6+E6+G6+I6</f>
        <v>1833097.4100000011</v>
      </c>
      <c r="L6" s="26">
        <f>J6-K6</f>
        <v>115704.75699999882</v>
      </c>
      <c r="P6" s="45"/>
      <c r="Q6" s="45"/>
    </row>
    <row r="7" spans="1:17" x14ac:dyDescent="0.2">
      <c r="A7" s="4">
        <v>2</v>
      </c>
      <c r="B7" s="11">
        <v>58272.725000000006</v>
      </c>
      <c r="C7" s="12">
        <v>658940.02499999956</v>
      </c>
      <c r="D7" s="11">
        <v>1015175.6970000019</v>
      </c>
      <c r="E7" s="12">
        <v>115823.0400000002</v>
      </c>
      <c r="F7" s="11">
        <v>20216.599999999984</v>
      </c>
      <c r="G7" s="13">
        <v>305118.30000000022</v>
      </c>
      <c r="H7" s="11">
        <v>290069.15000000002</v>
      </c>
      <c r="I7" s="13">
        <v>8261.7100000000009</v>
      </c>
      <c r="J7" s="25">
        <f>+B7+D7+F7+H7</f>
        <v>1383734.1720000021</v>
      </c>
      <c r="K7" s="25">
        <f>+C7+E7+G7+I7</f>
        <v>1088143.075</v>
      </c>
      <c r="L7" s="26">
        <f>J7-K7</f>
        <v>295591.09700000216</v>
      </c>
      <c r="P7" s="45"/>
      <c r="Q7" s="45"/>
    </row>
    <row r="8" spans="1:17" ht="13.5" thickBot="1" x14ac:dyDescent="0.25">
      <c r="A8" s="1">
        <v>3</v>
      </c>
      <c r="B8" s="14">
        <v>83492.2</v>
      </c>
      <c r="C8" s="15">
        <v>775626.27499999991</v>
      </c>
      <c r="D8" s="14">
        <v>1023780.705</v>
      </c>
      <c r="E8" s="15">
        <v>46834.601999999992</v>
      </c>
      <c r="F8" s="14">
        <v>1.3</v>
      </c>
      <c r="G8" s="16">
        <v>96601.3</v>
      </c>
      <c r="H8" s="14">
        <v>175737.55000000002</v>
      </c>
      <c r="I8" s="15">
        <v>56284.113999999987</v>
      </c>
      <c r="J8" s="27">
        <f t="shared" ref="J8:J17" si="0">+B8+D8+F8+H8</f>
        <v>1283011.7550000001</v>
      </c>
      <c r="K8" s="28">
        <f t="shared" ref="K8:K17" si="1">+C8+E8+G8+I8</f>
        <v>975346.29099999985</v>
      </c>
      <c r="L8" s="29">
        <f t="shared" ref="L8:L17" si="2">J8-K8</f>
        <v>307665.46400000027</v>
      </c>
      <c r="P8" s="45"/>
      <c r="Q8" s="45"/>
    </row>
    <row r="9" spans="1:17" x14ac:dyDescent="0.2">
      <c r="A9" s="4">
        <v>4</v>
      </c>
      <c r="B9" s="11"/>
      <c r="C9" s="12"/>
      <c r="D9" s="11"/>
      <c r="E9" s="12"/>
      <c r="F9" s="11"/>
      <c r="G9" s="13"/>
      <c r="H9" s="11"/>
      <c r="I9" s="12"/>
      <c r="J9" s="30">
        <f t="shared" si="0"/>
        <v>0</v>
      </c>
      <c r="K9" s="25">
        <f t="shared" si="1"/>
        <v>0</v>
      </c>
      <c r="L9" s="26">
        <f t="shared" si="2"/>
        <v>0</v>
      </c>
      <c r="P9" s="45"/>
      <c r="Q9" s="45"/>
    </row>
    <row r="10" spans="1:17" x14ac:dyDescent="0.2">
      <c r="A10" s="4">
        <v>5</v>
      </c>
      <c r="B10" s="30"/>
      <c r="C10" s="25"/>
      <c r="D10" s="30"/>
      <c r="E10" s="25"/>
      <c r="F10" s="30"/>
      <c r="G10" s="26"/>
      <c r="H10" s="30"/>
      <c r="I10" s="25"/>
      <c r="J10" s="30">
        <f t="shared" si="0"/>
        <v>0</v>
      </c>
      <c r="K10" s="25">
        <f t="shared" si="1"/>
        <v>0</v>
      </c>
      <c r="L10" s="26">
        <f t="shared" si="2"/>
        <v>0</v>
      </c>
      <c r="P10" s="45"/>
      <c r="Q10" s="45"/>
    </row>
    <row r="11" spans="1:17" ht="13.5" thickBot="1" x14ac:dyDescent="0.25">
      <c r="A11" s="4">
        <v>6</v>
      </c>
      <c r="B11" s="11"/>
      <c r="C11" s="12"/>
      <c r="D11" s="11"/>
      <c r="E11" s="12"/>
      <c r="F11" s="11"/>
      <c r="G11" s="13"/>
      <c r="H11" s="11"/>
      <c r="I11" s="13"/>
      <c r="J11" s="25">
        <f t="shared" si="0"/>
        <v>0</v>
      </c>
      <c r="K11" s="25">
        <f t="shared" si="1"/>
        <v>0</v>
      </c>
      <c r="L11" s="29">
        <f t="shared" si="2"/>
        <v>0</v>
      </c>
      <c r="P11" s="45"/>
      <c r="Q11" s="45"/>
    </row>
    <row r="12" spans="1:17" x14ac:dyDescent="0.2">
      <c r="A12" s="9">
        <v>7</v>
      </c>
      <c r="B12" s="17"/>
      <c r="C12" s="18"/>
      <c r="D12" s="17"/>
      <c r="E12" s="18"/>
      <c r="F12" s="17"/>
      <c r="G12" s="19"/>
      <c r="H12" s="17"/>
      <c r="I12" s="19"/>
      <c r="J12" s="31">
        <f t="shared" si="0"/>
        <v>0</v>
      </c>
      <c r="K12" s="31">
        <f t="shared" si="1"/>
        <v>0</v>
      </c>
      <c r="L12" s="26">
        <f t="shared" si="2"/>
        <v>0</v>
      </c>
      <c r="P12" s="45"/>
      <c r="Q12" s="45"/>
    </row>
    <row r="13" spans="1:17" x14ac:dyDescent="0.2">
      <c r="A13" s="4">
        <v>8</v>
      </c>
      <c r="B13" s="11"/>
      <c r="C13" s="12"/>
      <c r="D13" s="11"/>
      <c r="E13" s="12"/>
      <c r="F13" s="11"/>
      <c r="G13" s="13"/>
      <c r="H13" s="11"/>
      <c r="I13" s="13"/>
      <c r="J13" s="25">
        <f>+B13+D13+F13+H13</f>
        <v>0</v>
      </c>
      <c r="K13" s="25">
        <f>+C13+E13+G13+I13</f>
        <v>0</v>
      </c>
      <c r="L13" s="26">
        <f>J13-K13</f>
        <v>0</v>
      </c>
      <c r="P13" s="45"/>
      <c r="Q13" s="45"/>
    </row>
    <row r="14" spans="1:17" ht="13.5" thickBot="1" x14ac:dyDescent="0.25">
      <c r="A14" s="10">
        <v>9</v>
      </c>
      <c r="B14" s="14"/>
      <c r="C14" s="15"/>
      <c r="D14" s="14"/>
      <c r="E14" s="15"/>
      <c r="F14" s="14"/>
      <c r="G14" s="16"/>
      <c r="H14" s="14"/>
      <c r="I14" s="16"/>
      <c r="J14" s="27">
        <f t="shared" si="0"/>
        <v>0</v>
      </c>
      <c r="K14" s="28">
        <f t="shared" si="1"/>
        <v>0</v>
      </c>
      <c r="L14" s="29">
        <f t="shared" si="2"/>
        <v>0</v>
      </c>
      <c r="P14" s="45"/>
      <c r="Q14" s="45"/>
    </row>
    <row r="15" spans="1:17" x14ac:dyDescent="0.2">
      <c r="A15" s="4">
        <v>10</v>
      </c>
      <c r="B15" s="11"/>
      <c r="C15" s="12"/>
      <c r="D15" s="11"/>
      <c r="E15" s="12"/>
      <c r="F15" s="11"/>
      <c r="G15" s="13"/>
      <c r="H15" s="11"/>
      <c r="I15" s="13"/>
      <c r="J15" s="25">
        <f t="shared" si="0"/>
        <v>0</v>
      </c>
      <c r="K15" s="25">
        <f t="shared" si="1"/>
        <v>0</v>
      </c>
      <c r="L15" s="26">
        <f t="shared" si="2"/>
        <v>0</v>
      </c>
      <c r="P15" s="45"/>
      <c r="Q15" s="45"/>
    </row>
    <row r="16" spans="1:17" x14ac:dyDescent="0.2">
      <c r="A16" s="4">
        <v>11</v>
      </c>
      <c r="B16" s="11"/>
      <c r="C16" s="12"/>
      <c r="D16" s="11"/>
      <c r="E16" s="12"/>
      <c r="F16" s="11"/>
      <c r="G16" s="13"/>
      <c r="H16" s="11"/>
      <c r="I16" s="13"/>
      <c r="J16" s="25">
        <f t="shared" si="0"/>
        <v>0</v>
      </c>
      <c r="K16" s="25">
        <f t="shared" si="1"/>
        <v>0</v>
      </c>
      <c r="L16" s="26">
        <f t="shared" si="2"/>
        <v>0</v>
      </c>
      <c r="P16" s="45"/>
      <c r="Q16" s="45"/>
    </row>
    <row r="17" spans="1:17" x14ac:dyDescent="0.2">
      <c r="A17" s="5">
        <v>12</v>
      </c>
      <c r="B17" s="20"/>
      <c r="C17" s="21"/>
      <c r="D17" s="20"/>
      <c r="E17" s="21"/>
      <c r="F17" s="20"/>
      <c r="G17" s="22"/>
      <c r="H17" s="20"/>
      <c r="I17" s="22"/>
      <c r="J17" s="23">
        <f t="shared" si="0"/>
        <v>0</v>
      </c>
      <c r="K17" s="23">
        <f t="shared" si="1"/>
        <v>0</v>
      </c>
      <c r="L17" s="24">
        <f t="shared" si="2"/>
        <v>0</v>
      </c>
      <c r="P17" s="45"/>
      <c r="Q17" s="45"/>
    </row>
    <row r="18" spans="1:17" ht="13.5" thickBot="1" x14ac:dyDescent="0.25">
      <c r="A18" s="6" t="s">
        <v>0</v>
      </c>
      <c r="B18" s="89">
        <f t="shared" ref="B18:L18" si="3">SUM(B6:B17)</f>
        <v>143528.20000000001</v>
      </c>
      <c r="C18" s="90">
        <f t="shared" si="3"/>
        <v>2602259.7500000005</v>
      </c>
      <c r="D18" s="89">
        <f t="shared" si="3"/>
        <v>3525279.194000002</v>
      </c>
      <c r="E18" s="90">
        <f t="shared" si="3"/>
        <v>173491.84200000018</v>
      </c>
      <c r="F18" s="89">
        <f t="shared" si="3"/>
        <v>20219.099999999984</v>
      </c>
      <c r="G18" s="90">
        <f t="shared" si="3"/>
        <v>1056289.3000000003</v>
      </c>
      <c r="H18" s="89">
        <f t="shared" si="3"/>
        <v>926521.60000000009</v>
      </c>
      <c r="I18" s="90">
        <f t="shared" si="3"/>
        <v>64545.883999999991</v>
      </c>
      <c r="J18" s="89">
        <f t="shared" si="3"/>
        <v>4615548.0940000024</v>
      </c>
      <c r="K18" s="91">
        <f t="shared" si="3"/>
        <v>3896586.776000001</v>
      </c>
      <c r="L18" s="90">
        <f t="shared" si="3"/>
        <v>718961.31800000125</v>
      </c>
      <c r="N18" s="45"/>
    </row>
    <row r="19" spans="1:17" s="42" customFormat="1" x14ac:dyDescent="0.2">
      <c r="A19" s="67" t="s">
        <v>12</v>
      </c>
      <c r="C19" s="41"/>
      <c r="D19" s="41"/>
      <c r="E19" s="41"/>
      <c r="F19" s="41"/>
      <c r="G19" s="41"/>
      <c r="H19" s="41"/>
      <c r="I19" s="41"/>
      <c r="J19" s="41"/>
      <c r="K19" s="107" t="s">
        <v>15</v>
      </c>
      <c r="L19" s="107"/>
    </row>
    <row r="20" spans="1:17" ht="13.5" thickBot="1" x14ac:dyDescent="0.25">
      <c r="B20" s="45"/>
      <c r="D20" s="45"/>
      <c r="F20" s="45"/>
      <c r="H20" s="45"/>
    </row>
    <row r="21" spans="1:17" x14ac:dyDescent="0.2">
      <c r="A21" s="80" t="s">
        <v>6</v>
      </c>
      <c r="B21" s="112" t="s">
        <v>20</v>
      </c>
      <c r="C21" s="113"/>
      <c r="D21" s="113"/>
      <c r="E21" s="114"/>
      <c r="F21" s="83"/>
      <c r="G21" s="83"/>
      <c r="H21" s="83"/>
      <c r="I21" s="83"/>
      <c r="J21" s="108"/>
      <c r="K21" s="108"/>
      <c r="L21" s="83"/>
    </row>
    <row r="22" spans="1:17" ht="13.5" thickBot="1" x14ac:dyDescent="0.25">
      <c r="A22" s="10" t="s">
        <v>8</v>
      </c>
      <c r="B22" s="1" t="s">
        <v>9</v>
      </c>
      <c r="C22" s="10" t="s">
        <v>3</v>
      </c>
      <c r="D22" s="2" t="s">
        <v>5</v>
      </c>
      <c r="E22" s="10" t="s">
        <v>4</v>
      </c>
      <c r="F22" s="84"/>
      <c r="G22" s="84"/>
      <c r="H22" s="84"/>
      <c r="I22" s="84"/>
      <c r="J22" s="84"/>
      <c r="K22" s="84"/>
      <c r="L22" s="84"/>
    </row>
    <row r="23" spans="1:17" x14ac:dyDescent="0.2">
      <c r="A23" s="4">
        <v>1</v>
      </c>
      <c r="B23" s="32">
        <f>B6-C6</f>
        <v>-1165930.1750000012</v>
      </c>
      <c r="C23" s="33">
        <f>D6-E6</f>
        <v>1475488.5919999999</v>
      </c>
      <c r="D23" s="34">
        <f>F6-G6</f>
        <v>-654568.5</v>
      </c>
      <c r="E23" s="33">
        <f>H6-I6</f>
        <v>460714.84</v>
      </c>
      <c r="F23" s="85"/>
      <c r="G23" s="85"/>
      <c r="H23" s="85"/>
      <c r="I23" s="85"/>
      <c r="J23" s="85"/>
      <c r="K23" s="85"/>
      <c r="L23" s="85"/>
    </row>
    <row r="24" spans="1:17" x14ac:dyDescent="0.2">
      <c r="A24" s="4">
        <v>2</v>
      </c>
      <c r="B24" s="32">
        <f t="shared" ref="B24:B34" si="4">B7-C7</f>
        <v>-600667.29999999958</v>
      </c>
      <c r="C24" s="33">
        <f t="shared" ref="C24:C34" si="5">D7-E7</f>
        <v>899352.65700000175</v>
      </c>
      <c r="D24" s="34">
        <f t="shared" ref="D24:D34" si="6">F7-G7</f>
        <v>-284901.70000000024</v>
      </c>
      <c r="E24" s="33">
        <f t="shared" ref="E24:E34" si="7">H7-I7</f>
        <v>281807.44</v>
      </c>
      <c r="F24" s="85"/>
      <c r="G24" s="85"/>
      <c r="H24" s="85"/>
      <c r="I24" s="85"/>
      <c r="J24" s="85"/>
      <c r="K24" s="85"/>
      <c r="L24" s="85"/>
    </row>
    <row r="25" spans="1:17" ht="13.5" thickBot="1" x14ac:dyDescent="0.25">
      <c r="A25" s="1">
        <v>3</v>
      </c>
      <c r="B25" s="35">
        <f t="shared" si="4"/>
        <v>-692134.07499999995</v>
      </c>
      <c r="C25" s="36">
        <f t="shared" si="5"/>
        <v>976946.103</v>
      </c>
      <c r="D25" s="37">
        <f t="shared" si="6"/>
        <v>-96600</v>
      </c>
      <c r="E25" s="36">
        <f t="shared" si="7"/>
        <v>119453.43600000003</v>
      </c>
      <c r="F25" s="85"/>
      <c r="G25" s="85"/>
      <c r="H25" s="85"/>
      <c r="I25" s="85"/>
      <c r="J25" s="85"/>
      <c r="K25" s="85"/>
      <c r="L25" s="85"/>
    </row>
    <row r="26" spans="1:17" x14ac:dyDescent="0.2">
      <c r="A26" s="4">
        <v>4</v>
      </c>
      <c r="B26" s="32">
        <f t="shared" si="4"/>
        <v>0</v>
      </c>
      <c r="C26" s="33">
        <f t="shared" si="5"/>
        <v>0</v>
      </c>
      <c r="D26" s="34">
        <f t="shared" si="6"/>
        <v>0</v>
      </c>
      <c r="E26" s="33">
        <f>H9-I9</f>
        <v>0</v>
      </c>
      <c r="F26" s="85"/>
      <c r="G26" s="85"/>
      <c r="H26" s="85"/>
      <c r="I26" s="85"/>
      <c r="J26" s="85"/>
      <c r="K26" s="85"/>
      <c r="L26" s="85"/>
    </row>
    <row r="27" spans="1:17" x14ac:dyDescent="0.2">
      <c r="A27" s="4">
        <v>5</v>
      </c>
      <c r="B27" s="32">
        <f t="shared" si="4"/>
        <v>0</v>
      </c>
      <c r="C27" s="33">
        <f t="shared" si="5"/>
        <v>0</v>
      </c>
      <c r="D27" s="34">
        <f t="shared" si="6"/>
        <v>0</v>
      </c>
      <c r="E27" s="33">
        <f t="shared" si="7"/>
        <v>0</v>
      </c>
      <c r="F27" s="85"/>
      <c r="G27" s="85"/>
      <c r="H27" s="92"/>
      <c r="I27" s="85"/>
      <c r="J27" s="85"/>
      <c r="K27" s="85"/>
      <c r="L27" s="85"/>
    </row>
    <row r="28" spans="1:17" ht="13.5" thickBot="1" x14ac:dyDescent="0.25">
      <c r="A28" s="4">
        <v>6</v>
      </c>
      <c r="B28" s="35">
        <f t="shared" si="4"/>
        <v>0</v>
      </c>
      <c r="C28" s="36">
        <f t="shared" si="5"/>
        <v>0</v>
      </c>
      <c r="D28" s="37">
        <f t="shared" si="6"/>
        <v>0</v>
      </c>
      <c r="E28" s="36">
        <f t="shared" si="7"/>
        <v>0</v>
      </c>
      <c r="F28" s="85"/>
      <c r="G28" s="85"/>
      <c r="H28" s="85"/>
      <c r="I28" s="85"/>
      <c r="J28" s="85"/>
      <c r="K28" s="85"/>
      <c r="L28" s="85"/>
    </row>
    <row r="29" spans="1:17" x14ac:dyDescent="0.2">
      <c r="A29" s="9">
        <v>7</v>
      </c>
      <c r="B29" s="32">
        <f t="shared" si="4"/>
        <v>0</v>
      </c>
      <c r="C29" s="33">
        <f t="shared" si="5"/>
        <v>0</v>
      </c>
      <c r="D29" s="34">
        <f t="shared" si="6"/>
        <v>0</v>
      </c>
      <c r="E29" s="33">
        <f t="shared" si="7"/>
        <v>0</v>
      </c>
      <c r="F29" s="85"/>
      <c r="G29" s="85"/>
      <c r="H29" s="85"/>
      <c r="I29" s="85"/>
      <c r="J29" s="85"/>
      <c r="K29" s="85"/>
      <c r="L29" s="85"/>
    </row>
    <row r="30" spans="1:17" x14ac:dyDescent="0.2">
      <c r="A30" s="4">
        <v>8</v>
      </c>
      <c r="B30" s="32">
        <f t="shared" si="4"/>
        <v>0</v>
      </c>
      <c r="C30" s="33">
        <f t="shared" si="5"/>
        <v>0</v>
      </c>
      <c r="D30" s="34">
        <f t="shared" si="6"/>
        <v>0</v>
      </c>
      <c r="E30" s="33">
        <f t="shared" si="7"/>
        <v>0</v>
      </c>
      <c r="F30" s="85"/>
      <c r="G30" s="85"/>
      <c r="H30" s="85"/>
      <c r="I30" s="85"/>
      <c r="J30" s="85"/>
      <c r="K30" s="85"/>
      <c r="L30" s="85"/>
    </row>
    <row r="31" spans="1:17" ht="13.5" thickBot="1" x14ac:dyDescent="0.25">
      <c r="A31" s="1">
        <v>9</v>
      </c>
      <c r="B31" s="35">
        <f t="shared" si="4"/>
        <v>0</v>
      </c>
      <c r="C31" s="36">
        <f t="shared" si="5"/>
        <v>0</v>
      </c>
      <c r="D31" s="37">
        <f t="shared" si="6"/>
        <v>0</v>
      </c>
      <c r="E31" s="36">
        <f t="shared" si="7"/>
        <v>0</v>
      </c>
      <c r="F31" s="85"/>
      <c r="G31" s="85"/>
      <c r="H31" s="85"/>
      <c r="I31" s="85"/>
      <c r="J31" s="85"/>
      <c r="K31" s="85"/>
      <c r="L31" s="85"/>
    </row>
    <row r="32" spans="1:17" x14ac:dyDescent="0.2">
      <c r="A32" s="4">
        <v>10</v>
      </c>
      <c r="B32" s="32">
        <f t="shared" si="4"/>
        <v>0</v>
      </c>
      <c r="C32" s="33">
        <f t="shared" si="5"/>
        <v>0</v>
      </c>
      <c r="D32" s="34">
        <f t="shared" si="6"/>
        <v>0</v>
      </c>
      <c r="E32" s="33">
        <f t="shared" si="7"/>
        <v>0</v>
      </c>
      <c r="F32" s="85"/>
      <c r="G32" s="85"/>
      <c r="H32" s="85"/>
      <c r="I32" s="85"/>
      <c r="J32" s="85"/>
      <c r="K32" s="85"/>
      <c r="L32" s="85"/>
    </row>
    <row r="33" spans="1:12" x14ac:dyDescent="0.2">
      <c r="A33" s="4">
        <v>11</v>
      </c>
      <c r="B33" s="32">
        <f t="shared" si="4"/>
        <v>0</v>
      </c>
      <c r="C33" s="33">
        <f t="shared" si="5"/>
        <v>0</v>
      </c>
      <c r="D33" s="34">
        <f t="shared" si="6"/>
        <v>0</v>
      </c>
      <c r="E33" s="33">
        <f t="shared" si="7"/>
        <v>0</v>
      </c>
      <c r="F33" s="85"/>
      <c r="G33" s="85"/>
      <c r="H33" s="85"/>
      <c r="I33" s="85"/>
      <c r="J33" s="85"/>
      <c r="K33" s="85"/>
      <c r="L33" s="85"/>
    </row>
    <row r="34" spans="1:12" ht="13.5" thickBot="1" x14ac:dyDescent="0.25">
      <c r="A34" s="1">
        <v>12</v>
      </c>
      <c r="B34" s="35">
        <f t="shared" si="4"/>
        <v>0</v>
      </c>
      <c r="C34" s="36">
        <f t="shared" si="5"/>
        <v>0</v>
      </c>
      <c r="D34" s="37">
        <f t="shared" si="6"/>
        <v>0</v>
      </c>
      <c r="E34" s="36">
        <f t="shared" si="7"/>
        <v>0</v>
      </c>
      <c r="F34" s="85"/>
      <c r="G34" s="85"/>
      <c r="H34" s="85"/>
      <c r="I34" s="85"/>
      <c r="J34" s="85"/>
      <c r="K34" s="85"/>
      <c r="L34" s="85"/>
    </row>
    <row r="35" spans="1:12" ht="13.5" thickBot="1" x14ac:dyDescent="0.25">
      <c r="A35" s="6" t="s">
        <v>0</v>
      </c>
      <c r="B35" s="38">
        <f>SUM(B23:B34)</f>
        <v>-2458731.5500000007</v>
      </c>
      <c r="C35" s="39">
        <f>SUM(C23:C34)</f>
        <v>3351787.3520000018</v>
      </c>
      <c r="D35" s="40">
        <f>SUM(D23:D34)</f>
        <v>-1036070.2000000002</v>
      </c>
      <c r="E35" s="87">
        <f>SUM(E23:E34)</f>
        <v>861975.71600000001</v>
      </c>
      <c r="F35" s="86"/>
      <c r="G35" s="86"/>
      <c r="H35" s="86"/>
      <c r="I35" s="86"/>
      <c r="J35" s="25"/>
      <c r="K35" s="25"/>
      <c r="L35" s="25"/>
    </row>
    <row r="37" spans="1:12" ht="13.5" thickBot="1" x14ac:dyDescent="0.25"/>
    <row r="38" spans="1:12" ht="13.5" thickBot="1" x14ac:dyDescent="0.25">
      <c r="A38" s="81" t="s">
        <v>6</v>
      </c>
      <c r="B38" s="109" t="s">
        <v>21</v>
      </c>
      <c r="C38" s="110"/>
      <c r="D38" s="110"/>
      <c r="E38" s="111"/>
      <c r="G38" s="109" t="s">
        <v>22</v>
      </c>
      <c r="H38" s="110"/>
      <c r="I38" s="111"/>
    </row>
    <row r="39" spans="1:12" ht="13.5" thickBot="1" x14ac:dyDescent="0.25">
      <c r="A39" s="70" t="s">
        <v>8</v>
      </c>
      <c r="B39" s="69" t="s">
        <v>9</v>
      </c>
      <c r="C39" s="70" t="s">
        <v>3</v>
      </c>
      <c r="D39" s="71" t="s">
        <v>5</v>
      </c>
      <c r="E39" s="70" t="s">
        <v>4</v>
      </c>
      <c r="G39" s="72" t="s">
        <v>2</v>
      </c>
      <c r="H39" s="73" t="s">
        <v>1</v>
      </c>
      <c r="I39" s="73" t="s">
        <v>7</v>
      </c>
    </row>
    <row r="40" spans="1:12" x14ac:dyDescent="0.2">
      <c r="A40" s="75">
        <v>1</v>
      </c>
      <c r="B40" s="32">
        <v>-1146687.1500000013</v>
      </c>
      <c r="C40" s="33">
        <v>1677149.9070000001</v>
      </c>
      <c r="D40" s="34">
        <v>-760516.7000000003</v>
      </c>
      <c r="E40" s="33">
        <v>445067.96999999951</v>
      </c>
      <c r="G40" s="30">
        <v>2129751.5729999994</v>
      </c>
      <c r="H40" s="26">
        <v>1914737.5460000017</v>
      </c>
      <c r="I40" s="26">
        <v>215014.02699999767</v>
      </c>
      <c r="J40" s="45"/>
    </row>
    <row r="41" spans="1:12" x14ac:dyDescent="0.2">
      <c r="A41" s="75">
        <v>2</v>
      </c>
      <c r="B41" s="32">
        <v>-944931.07500000019</v>
      </c>
      <c r="C41" s="33">
        <v>1257835.9029999992</v>
      </c>
      <c r="D41" s="34">
        <v>-566293.59999999963</v>
      </c>
      <c r="E41" s="33">
        <v>376163.76000000065</v>
      </c>
      <c r="G41" s="30">
        <v>1659162.601</v>
      </c>
      <c r="H41" s="26">
        <v>1536387.6129999999</v>
      </c>
      <c r="I41" s="26">
        <v>122774.98800000013</v>
      </c>
      <c r="J41" s="45"/>
    </row>
    <row r="42" spans="1:12" ht="13.5" thickBot="1" x14ac:dyDescent="0.25">
      <c r="A42" s="69">
        <v>3</v>
      </c>
      <c r="B42" s="35">
        <v>-723426.64999999967</v>
      </c>
      <c r="C42" s="36">
        <v>1014391.3359999988</v>
      </c>
      <c r="D42" s="37">
        <v>-386145.20000000019</v>
      </c>
      <c r="E42" s="36">
        <v>224300.99</v>
      </c>
      <c r="G42" s="27">
        <v>1375813.6239999989</v>
      </c>
      <c r="H42" s="29">
        <v>1246693.1479999998</v>
      </c>
      <c r="I42" s="29">
        <v>129120.47599999909</v>
      </c>
      <c r="J42" s="45"/>
    </row>
    <row r="43" spans="1:12" x14ac:dyDescent="0.2">
      <c r="A43" s="75">
        <v>4</v>
      </c>
      <c r="B43" s="32">
        <v>-554809.30000000051</v>
      </c>
      <c r="C43" s="33">
        <v>747509.62799999979</v>
      </c>
      <c r="D43" s="34">
        <v>-356071.39999999956</v>
      </c>
      <c r="E43" s="33">
        <v>214780.9599999997</v>
      </c>
      <c r="G43" s="30">
        <v>1201911.3159999996</v>
      </c>
      <c r="H43" s="26">
        <v>1150501.4280000003</v>
      </c>
      <c r="I43" s="26">
        <v>51409.887999999337</v>
      </c>
      <c r="J43" s="45"/>
    </row>
    <row r="44" spans="1:12" x14ac:dyDescent="0.2">
      <c r="A44" s="75">
        <v>5</v>
      </c>
      <c r="B44" s="32">
        <v>-809447.57500000088</v>
      </c>
      <c r="C44" s="33">
        <v>987776.16000000073</v>
      </c>
      <c r="D44" s="34">
        <v>-315104.80000000034</v>
      </c>
      <c r="E44" s="33">
        <v>237930.81000000006</v>
      </c>
      <c r="G44" s="30">
        <v>1300749.6220000009</v>
      </c>
      <c r="H44" s="26">
        <v>1199595.0270000012</v>
      </c>
      <c r="I44" s="26">
        <v>101154.59499999974</v>
      </c>
      <c r="J44" s="45"/>
    </row>
    <row r="45" spans="1:12" ht="13.5" thickBot="1" x14ac:dyDescent="0.25">
      <c r="A45" s="75">
        <v>6</v>
      </c>
      <c r="B45" s="35">
        <v>-608274.17499999993</v>
      </c>
      <c r="C45" s="36">
        <v>1074353.2560000005</v>
      </c>
      <c r="D45" s="37">
        <v>-400159.1</v>
      </c>
      <c r="E45" s="36">
        <v>210182.69999999972</v>
      </c>
      <c r="G45" s="27">
        <v>1386820.7580000004</v>
      </c>
      <c r="H45" s="29">
        <v>1110718.077</v>
      </c>
      <c r="I45" s="29">
        <v>276102.68100000033</v>
      </c>
      <c r="J45" s="45"/>
    </row>
    <row r="46" spans="1:12" x14ac:dyDescent="0.2">
      <c r="A46" s="74">
        <v>7</v>
      </c>
      <c r="B46" s="32">
        <v>-837903.05</v>
      </c>
      <c r="C46" s="33">
        <v>1078293.8300000008</v>
      </c>
      <c r="D46" s="34">
        <v>-287750.39999999967</v>
      </c>
      <c r="E46" s="33">
        <v>170889.16999999993</v>
      </c>
      <c r="G46" s="30">
        <v>1372977.9350000005</v>
      </c>
      <c r="H46" s="26">
        <v>1249448.3849999998</v>
      </c>
      <c r="I46" s="26">
        <v>123529.55000000075</v>
      </c>
      <c r="J46" s="45"/>
    </row>
    <row r="47" spans="1:12" x14ac:dyDescent="0.2">
      <c r="A47" s="75">
        <v>8</v>
      </c>
      <c r="B47" s="32">
        <v>-586837.42500000005</v>
      </c>
      <c r="C47" s="33">
        <v>775738.44700000016</v>
      </c>
      <c r="D47" s="34">
        <v>-90548.599999999962</v>
      </c>
      <c r="E47" s="33">
        <v>20068.309999999983</v>
      </c>
      <c r="G47" s="30">
        <v>1137130.0330000001</v>
      </c>
      <c r="H47" s="26">
        <v>1018709.301</v>
      </c>
      <c r="I47" s="26">
        <v>118420.73200000008</v>
      </c>
      <c r="J47" s="45"/>
    </row>
    <row r="48" spans="1:12" ht="13.5" thickBot="1" x14ac:dyDescent="0.25">
      <c r="A48" s="69">
        <v>9</v>
      </c>
      <c r="B48" s="35">
        <v>-713412.95000000077</v>
      </c>
      <c r="C48" s="36">
        <v>1157092.8929999988</v>
      </c>
      <c r="D48" s="37">
        <v>-208091.60000000009</v>
      </c>
      <c r="E48" s="36">
        <v>-216.14999999999998</v>
      </c>
      <c r="G48" s="27">
        <v>1290732.8779999989</v>
      </c>
      <c r="H48" s="29">
        <v>1055360.685000001</v>
      </c>
      <c r="I48" s="29">
        <v>235372.19299999787</v>
      </c>
      <c r="J48" s="45"/>
    </row>
    <row r="49" spans="1:10" x14ac:dyDescent="0.2">
      <c r="A49" s="75">
        <v>10</v>
      </c>
      <c r="B49" s="32">
        <v>-961697.04999999912</v>
      </c>
      <c r="C49" s="33">
        <v>1573926.1879999989</v>
      </c>
      <c r="D49" s="34">
        <v>-348724.70000000054</v>
      </c>
      <c r="E49" s="33">
        <v>40327.900000000009</v>
      </c>
      <c r="G49" s="30">
        <v>1658041.5749999988</v>
      </c>
      <c r="H49" s="26">
        <v>1354209.2369999997</v>
      </c>
      <c r="I49" s="26">
        <v>303832.33799999906</v>
      </c>
      <c r="J49" s="45"/>
    </row>
    <row r="50" spans="1:10" x14ac:dyDescent="0.2">
      <c r="A50" s="75">
        <v>11</v>
      </c>
      <c r="B50" s="32">
        <v>-968655.27499999979</v>
      </c>
      <c r="C50" s="33">
        <v>1351595.8449999995</v>
      </c>
      <c r="D50" s="34">
        <v>-373332.29999999929</v>
      </c>
      <c r="E50" s="33">
        <v>307409.12</v>
      </c>
      <c r="G50" s="30">
        <v>1694951.6999999995</v>
      </c>
      <c r="H50" s="26">
        <v>1377934.3099999991</v>
      </c>
      <c r="I50" s="26">
        <v>317017.39000000036</v>
      </c>
      <c r="J50" s="45"/>
    </row>
    <row r="51" spans="1:10" ht="13.5" thickBot="1" x14ac:dyDescent="0.25">
      <c r="A51" s="69">
        <v>12</v>
      </c>
      <c r="B51" s="35">
        <v>-1150327.0000000009</v>
      </c>
      <c r="C51" s="36">
        <v>1647229.4509999971</v>
      </c>
      <c r="D51" s="37">
        <v>-593052.50000000012</v>
      </c>
      <c r="E51" s="36">
        <v>454930.45000000007</v>
      </c>
      <c r="G51" s="43">
        <v>2111458.4779999973</v>
      </c>
      <c r="H51" s="44">
        <v>1752678.077000001</v>
      </c>
      <c r="I51" s="44">
        <v>358780.40099999635</v>
      </c>
      <c r="J51" s="45"/>
    </row>
    <row r="52" spans="1:10" ht="13.5" thickBot="1" x14ac:dyDescent="0.25">
      <c r="A52" s="69" t="s">
        <v>0</v>
      </c>
      <c r="B52" s="76">
        <f>SUM(B40:B51)</f>
        <v>-10006408.675000004</v>
      </c>
      <c r="C52" s="76">
        <f>SUM(C40:C51)</f>
        <v>14342892.843999995</v>
      </c>
      <c r="D52" s="76">
        <f>SUM(D40:D51)</f>
        <v>-4685790.8999999994</v>
      </c>
      <c r="E52" s="77">
        <f>SUM(E40:E51)</f>
        <v>2701835.9899999998</v>
      </c>
      <c r="G52" s="78">
        <f>SUM(G40:G51)</f>
        <v>18319502.092999995</v>
      </c>
      <c r="H52" s="82">
        <f>SUM(H40:H51)</f>
        <v>15966972.834000003</v>
      </c>
      <c r="I52" s="79">
        <f>SUM(I40:I51)</f>
        <v>2352529.2589999908</v>
      </c>
      <c r="J52" s="45"/>
    </row>
    <row r="54" spans="1:10" x14ac:dyDescent="0.2">
      <c r="B54" s="93" t="s">
        <v>15</v>
      </c>
      <c r="C54" s="93"/>
    </row>
  </sheetData>
  <mergeCells count="14">
    <mergeCell ref="B54:C54"/>
    <mergeCell ref="A1:L1"/>
    <mergeCell ref="A2:L2"/>
    <mergeCell ref="A3:L3"/>
    <mergeCell ref="H4:I4"/>
    <mergeCell ref="J4:L4"/>
    <mergeCell ref="K19:L19"/>
    <mergeCell ref="J21:K21"/>
    <mergeCell ref="G38:I38"/>
    <mergeCell ref="B21:E21"/>
    <mergeCell ref="B38:E38"/>
    <mergeCell ref="B4:C4"/>
    <mergeCell ref="D4:E4"/>
    <mergeCell ref="F4:G4"/>
  </mergeCells>
  <phoneticPr fontId="0" type="noConversion"/>
  <pageMargins left="0.74803149606299213" right="0.74803149606299213" top="0.98425196850393704" bottom="1.1811023622047245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workbookViewId="0">
      <selection activeCell="E26" sqref="E26"/>
    </sheetView>
  </sheetViews>
  <sheetFormatPr defaultRowHeight="12.75" x14ac:dyDescent="0.2"/>
  <cols>
    <col min="1" max="1" width="9.7109375" style="47" bestFit="1" customWidth="1"/>
    <col min="2" max="2" width="10.7109375" bestFit="1" customWidth="1"/>
    <col min="3" max="3" width="12.42578125" customWidth="1"/>
    <col min="4" max="4" width="10.85546875" customWidth="1"/>
    <col min="5" max="5" width="10.5703125" customWidth="1"/>
    <col min="6" max="6" width="10.28515625" customWidth="1"/>
    <col min="7" max="7" width="10.85546875" customWidth="1"/>
    <col min="8" max="8" width="11.28515625" customWidth="1"/>
    <col min="9" max="9" width="11.85546875" customWidth="1"/>
  </cols>
  <sheetData>
    <row r="1" spans="1:9" ht="13.5" thickBot="1" x14ac:dyDescent="0.25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9" s="46" customFormat="1" x14ac:dyDescent="0.2">
      <c r="A2" s="59"/>
      <c r="B2" s="116" t="s">
        <v>9</v>
      </c>
      <c r="C2" s="117"/>
      <c r="D2" s="118" t="s">
        <v>3</v>
      </c>
      <c r="E2" s="118"/>
      <c r="F2" s="116" t="s">
        <v>5</v>
      </c>
      <c r="G2" s="117"/>
      <c r="H2" s="116" t="s">
        <v>4</v>
      </c>
      <c r="I2" s="119"/>
    </row>
    <row r="3" spans="1:9" s="46" customFormat="1" x14ac:dyDescent="0.2">
      <c r="A3" s="60" t="s">
        <v>6</v>
      </c>
      <c r="B3" s="48">
        <v>2026</v>
      </c>
      <c r="C3" s="51">
        <v>2025</v>
      </c>
      <c r="D3" s="48">
        <v>2026</v>
      </c>
      <c r="E3" s="51">
        <v>2025</v>
      </c>
      <c r="F3" s="48">
        <v>2026</v>
      </c>
      <c r="G3" s="51">
        <v>2025</v>
      </c>
      <c r="H3" s="48">
        <v>2026</v>
      </c>
      <c r="I3" s="51">
        <v>2025</v>
      </c>
    </row>
    <row r="4" spans="1:9" x14ac:dyDescent="0.2">
      <c r="A4" s="53">
        <v>1</v>
      </c>
      <c r="B4" s="49">
        <f>Hárok1!B23</f>
        <v>-1165930.1750000012</v>
      </c>
      <c r="C4" s="52">
        <f>Hárok1!B40</f>
        <v>-1146687.1500000013</v>
      </c>
      <c r="D4" s="50">
        <f>Hárok1!C23</f>
        <v>1475488.5919999999</v>
      </c>
      <c r="E4" s="50">
        <f>Hárok1!C40</f>
        <v>1677149.9070000001</v>
      </c>
      <c r="F4" s="49">
        <f>Hárok1!D23</f>
        <v>-654568.5</v>
      </c>
      <c r="G4" s="52">
        <f>Hárok1!D40</f>
        <v>-760516.7000000003</v>
      </c>
      <c r="H4" s="49">
        <f>Hárok1!E23</f>
        <v>460714.84</v>
      </c>
      <c r="I4" s="54">
        <f>Hárok1!E40</f>
        <v>445067.96999999951</v>
      </c>
    </row>
    <row r="5" spans="1:9" x14ac:dyDescent="0.2">
      <c r="A5" s="53">
        <v>2</v>
      </c>
      <c r="B5" s="49">
        <f>Hárok1!B24</f>
        <v>-600667.29999999958</v>
      </c>
      <c r="C5" s="52">
        <f>Hárok1!B41</f>
        <v>-944931.07500000019</v>
      </c>
      <c r="D5" s="50">
        <f>Hárok1!C24</f>
        <v>899352.65700000175</v>
      </c>
      <c r="E5" s="50">
        <f>Hárok1!C41</f>
        <v>1257835.9029999992</v>
      </c>
      <c r="F5" s="49">
        <f>Hárok1!D24</f>
        <v>-284901.70000000024</v>
      </c>
      <c r="G5" s="52">
        <f>Hárok1!D41</f>
        <v>-566293.59999999963</v>
      </c>
      <c r="H5" s="49">
        <f>Hárok1!E24</f>
        <v>281807.44</v>
      </c>
      <c r="I5" s="54">
        <f>Hárok1!E41</f>
        <v>376163.76000000065</v>
      </c>
    </row>
    <row r="6" spans="1:9" x14ac:dyDescent="0.2">
      <c r="A6" s="53">
        <v>3</v>
      </c>
      <c r="B6" s="49">
        <f>Hárok1!B25</f>
        <v>-692134.07499999995</v>
      </c>
      <c r="C6" s="52">
        <f>Hárok1!B42</f>
        <v>-723426.64999999967</v>
      </c>
      <c r="D6" s="50">
        <f>Hárok1!C25</f>
        <v>976946.103</v>
      </c>
      <c r="E6" s="50">
        <f>Hárok1!C42</f>
        <v>1014391.3359999988</v>
      </c>
      <c r="F6" s="49">
        <f>Hárok1!D25</f>
        <v>-96600</v>
      </c>
      <c r="G6" s="52">
        <f>Hárok1!D42</f>
        <v>-386145.20000000019</v>
      </c>
      <c r="H6" s="49">
        <f>Hárok1!E25</f>
        <v>119453.43600000003</v>
      </c>
      <c r="I6" s="54">
        <f>Hárok1!E42</f>
        <v>224300.99</v>
      </c>
    </row>
    <row r="7" spans="1:9" x14ac:dyDescent="0.2">
      <c r="A7" s="53">
        <v>4</v>
      </c>
      <c r="B7" s="49">
        <f>Hárok1!B26</f>
        <v>0</v>
      </c>
      <c r="C7" s="52">
        <f>Hárok1!B43</f>
        <v>-554809.30000000051</v>
      </c>
      <c r="D7" s="50">
        <f>Hárok1!C26</f>
        <v>0</v>
      </c>
      <c r="E7" s="50">
        <f>Hárok1!C43</f>
        <v>747509.62799999979</v>
      </c>
      <c r="F7" s="49">
        <f>Hárok1!D26</f>
        <v>0</v>
      </c>
      <c r="G7" s="52">
        <f>Hárok1!D43</f>
        <v>-356071.39999999956</v>
      </c>
      <c r="H7" s="49">
        <f>Hárok1!E26</f>
        <v>0</v>
      </c>
      <c r="I7" s="54">
        <f>Hárok1!E43</f>
        <v>214780.9599999997</v>
      </c>
    </row>
    <row r="8" spans="1:9" x14ac:dyDescent="0.2">
      <c r="A8" s="53">
        <v>5</v>
      </c>
      <c r="B8" s="49">
        <f>Hárok1!B27</f>
        <v>0</v>
      </c>
      <c r="C8" s="52">
        <f>Hárok1!B44</f>
        <v>-809447.57500000088</v>
      </c>
      <c r="D8" s="50">
        <f>Hárok1!C27</f>
        <v>0</v>
      </c>
      <c r="E8" s="50">
        <f>Hárok1!C44</f>
        <v>987776.16000000073</v>
      </c>
      <c r="F8" s="49">
        <f>Hárok1!D27</f>
        <v>0</v>
      </c>
      <c r="G8" s="52">
        <f>Hárok1!D44</f>
        <v>-315104.80000000034</v>
      </c>
      <c r="H8" s="49">
        <f>Hárok1!E27</f>
        <v>0</v>
      </c>
      <c r="I8" s="54">
        <f>Hárok1!E44</f>
        <v>237930.81000000006</v>
      </c>
    </row>
    <row r="9" spans="1:9" x14ac:dyDescent="0.2">
      <c r="A9" s="53">
        <v>6</v>
      </c>
      <c r="B9" s="49">
        <f>Hárok1!B28</f>
        <v>0</v>
      </c>
      <c r="C9" s="52">
        <f>Hárok1!B45</f>
        <v>-608274.17499999993</v>
      </c>
      <c r="D9" s="50">
        <f>Hárok1!C28</f>
        <v>0</v>
      </c>
      <c r="E9" s="50">
        <f>Hárok1!C45</f>
        <v>1074353.2560000005</v>
      </c>
      <c r="F9" s="49">
        <f>Hárok1!D28</f>
        <v>0</v>
      </c>
      <c r="G9" s="52">
        <f>Hárok1!D45</f>
        <v>-400159.1</v>
      </c>
      <c r="H9" s="49">
        <f>Hárok1!E28</f>
        <v>0</v>
      </c>
      <c r="I9" s="54">
        <f>Hárok1!E45</f>
        <v>210182.69999999972</v>
      </c>
    </row>
    <row r="10" spans="1:9" x14ac:dyDescent="0.2">
      <c r="A10" s="53">
        <v>7</v>
      </c>
      <c r="B10" s="49">
        <f>Hárok1!B29</f>
        <v>0</v>
      </c>
      <c r="C10" s="52">
        <f>Hárok1!B46</f>
        <v>-837903.05</v>
      </c>
      <c r="D10" s="50">
        <f>Hárok1!C29</f>
        <v>0</v>
      </c>
      <c r="E10" s="50">
        <f>Hárok1!C46</f>
        <v>1078293.8300000008</v>
      </c>
      <c r="F10" s="49">
        <f>Hárok1!D29</f>
        <v>0</v>
      </c>
      <c r="G10" s="52">
        <f>Hárok1!D46</f>
        <v>-287750.39999999967</v>
      </c>
      <c r="H10" s="49">
        <f>Hárok1!E29</f>
        <v>0</v>
      </c>
      <c r="I10" s="54">
        <f>Hárok1!E46</f>
        <v>170889.16999999993</v>
      </c>
    </row>
    <row r="11" spans="1:9" x14ac:dyDescent="0.2">
      <c r="A11" s="53">
        <v>8</v>
      </c>
      <c r="B11" s="49">
        <f>Hárok1!B30</f>
        <v>0</v>
      </c>
      <c r="C11" s="52">
        <f>Hárok1!B47</f>
        <v>-586837.42500000005</v>
      </c>
      <c r="D11" s="50">
        <f>Hárok1!C30</f>
        <v>0</v>
      </c>
      <c r="E11" s="50">
        <f>Hárok1!C47</f>
        <v>775738.44700000016</v>
      </c>
      <c r="F11" s="49">
        <f>Hárok1!D30</f>
        <v>0</v>
      </c>
      <c r="G11" s="52">
        <f>Hárok1!D47</f>
        <v>-90548.599999999962</v>
      </c>
      <c r="H11" s="49">
        <f>Hárok1!E30</f>
        <v>0</v>
      </c>
      <c r="I11" s="54">
        <f>Hárok1!E47</f>
        <v>20068.309999999983</v>
      </c>
    </row>
    <row r="12" spans="1:9" x14ac:dyDescent="0.2">
      <c r="A12" s="53">
        <v>9</v>
      </c>
      <c r="B12" s="49">
        <f>Hárok1!B31</f>
        <v>0</v>
      </c>
      <c r="C12" s="52">
        <f>Hárok1!B48</f>
        <v>-713412.95000000077</v>
      </c>
      <c r="D12" s="50">
        <f>Hárok1!C31</f>
        <v>0</v>
      </c>
      <c r="E12" s="50">
        <f>Hárok1!C48</f>
        <v>1157092.8929999988</v>
      </c>
      <c r="F12" s="49">
        <f>Hárok1!D31</f>
        <v>0</v>
      </c>
      <c r="G12" s="52">
        <f>Hárok1!D48</f>
        <v>-208091.60000000009</v>
      </c>
      <c r="H12" s="49">
        <f>Hárok1!E31</f>
        <v>0</v>
      </c>
      <c r="I12" s="54">
        <f>Hárok1!E48</f>
        <v>-216.14999999999998</v>
      </c>
    </row>
    <row r="13" spans="1:9" x14ac:dyDescent="0.2">
      <c r="A13" s="53">
        <v>10</v>
      </c>
      <c r="B13" s="49">
        <f>Hárok1!B32</f>
        <v>0</v>
      </c>
      <c r="C13" s="52">
        <f>Hárok1!B49</f>
        <v>-961697.04999999912</v>
      </c>
      <c r="D13" s="50">
        <f>Hárok1!C32</f>
        <v>0</v>
      </c>
      <c r="E13" s="50">
        <f>Hárok1!C49</f>
        <v>1573926.1879999989</v>
      </c>
      <c r="F13" s="49">
        <f>Hárok1!D32</f>
        <v>0</v>
      </c>
      <c r="G13" s="52">
        <f>Hárok1!D49</f>
        <v>-348724.70000000054</v>
      </c>
      <c r="H13" s="49">
        <f>Hárok1!E32</f>
        <v>0</v>
      </c>
      <c r="I13" s="54">
        <f>Hárok1!E49</f>
        <v>40327.900000000009</v>
      </c>
    </row>
    <row r="14" spans="1:9" x14ac:dyDescent="0.2">
      <c r="A14" s="53">
        <v>11</v>
      </c>
      <c r="B14" s="49">
        <f>Hárok1!B33</f>
        <v>0</v>
      </c>
      <c r="C14" s="52">
        <f>Hárok1!B50</f>
        <v>-968655.27499999979</v>
      </c>
      <c r="D14" s="50">
        <f>Hárok1!C33</f>
        <v>0</v>
      </c>
      <c r="E14" s="50">
        <f>Hárok1!C50</f>
        <v>1351595.8449999995</v>
      </c>
      <c r="F14" s="49">
        <f>Hárok1!D33</f>
        <v>0</v>
      </c>
      <c r="G14" s="52">
        <f>Hárok1!D50</f>
        <v>-373332.29999999929</v>
      </c>
      <c r="H14" s="49">
        <f>Hárok1!E33</f>
        <v>0</v>
      </c>
      <c r="I14" s="54">
        <f>Hárok1!E50</f>
        <v>307409.12</v>
      </c>
    </row>
    <row r="15" spans="1:9" x14ac:dyDescent="0.2">
      <c r="A15" s="60">
        <v>12</v>
      </c>
      <c r="B15" s="62">
        <f>Hárok1!B34</f>
        <v>0</v>
      </c>
      <c r="C15" s="63">
        <f>Hárok1!B51</f>
        <v>-1150327.0000000009</v>
      </c>
      <c r="D15" s="64">
        <f>Hárok1!C34</f>
        <v>0</v>
      </c>
      <c r="E15" s="63">
        <f>Hárok1!C51</f>
        <v>1647229.4509999971</v>
      </c>
      <c r="F15" s="62">
        <f>Hárok1!D34</f>
        <v>0</v>
      </c>
      <c r="G15" s="63">
        <f>Hárok1!D51</f>
        <v>-593052.50000000012</v>
      </c>
      <c r="H15" s="62">
        <f>Hárok1!E34</f>
        <v>0</v>
      </c>
      <c r="I15" s="65">
        <f>Hárok1!E51</f>
        <v>454930.45000000007</v>
      </c>
    </row>
    <row r="16" spans="1:9" ht="13.5" thickBot="1" x14ac:dyDescent="0.25">
      <c r="A16" s="61" t="s">
        <v>0</v>
      </c>
      <c r="B16" s="55">
        <f>SUM(B4:B15)</f>
        <v>-2458731.5500000007</v>
      </c>
      <c r="C16" s="56">
        <f t="shared" ref="C16:I16" si="0">SUM(C4:C15)</f>
        <v>-10006408.675000004</v>
      </c>
      <c r="D16" s="57">
        <f t="shared" si="0"/>
        <v>3351787.3520000018</v>
      </c>
      <c r="E16" s="57">
        <f t="shared" si="0"/>
        <v>14342892.843999995</v>
      </c>
      <c r="F16" s="55">
        <f t="shared" si="0"/>
        <v>-1036070.2000000002</v>
      </c>
      <c r="G16" s="56">
        <f t="shared" si="0"/>
        <v>-4685790.8999999994</v>
      </c>
      <c r="H16" s="55">
        <f t="shared" si="0"/>
        <v>861975.71600000001</v>
      </c>
      <c r="I16" s="58">
        <f t="shared" si="0"/>
        <v>2701835.9899999998</v>
      </c>
    </row>
    <row r="18" spans="1:16" x14ac:dyDescent="0.2">
      <c r="A18" s="88" t="s">
        <v>17</v>
      </c>
    </row>
    <row r="19" spans="1:16" x14ac:dyDescent="0.2">
      <c r="B19" s="45"/>
      <c r="C19" s="45"/>
      <c r="D19" s="45"/>
      <c r="E19" s="45"/>
      <c r="F19" s="45"/>
      <c r="G19" s="45"/>
      <c r="H19" s="45"/>
    </row>
    <row r="21" spans="1:16" x14ac:dyDescent="0.2">
      <c r="C21" s="45"/>
      <c r="D21" s="45"/>
      <c r="E21" s="45"/>
      <c r="F21" s="45"/>
      <c r="G21" s="45"/>
      <c r="H21" s="45"/>
      <c r="I21" s="45"/>
    </row>
    <row r="22" spans="1:16" x14ac:dyDescent="0.2">
      <c r="P22" t="s">
        <v>18</v>
      </c>
    </row>
  </sheetData>
  <sheetProtection sheet="1" objects="1" scenarios="1"/>
  <mergeCells count="5">
    <mergeCell ref="B2:C2"/>
    <mergeCell ref="D2:E2"/>
    <mergeCell ref="F2:G2"/>
    <mergeCell ref="H2:I2"/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S43" sqref="S43"/>
    </sheetView>
  </sheetViews>
  <sheetFormatPr defaultRowHeight="12.75" x14ac:dyDescent="0.2"/>
  <sheetData/>
  <sheetProtection sheet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Grafy</vt:lpstr>
    </vt:vector>
  </TitlesOfParts>
  <Company>SEPS,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Dudášik Stanislav</dc:creator>
  <cp:lastModifiedBy>Beňo Libor</cp:lastModifiedBy>
  <cp:lastPrinted>2016-05-27T11:13:11Z</cp:lastPrinted>
  <dcterms:created xsi:type="dcterms:W3CDTF">2005-04-22T10:33:11Z</dcterms:created>
  <dcterms:modified xsi:type="dcterms:W3CDTF">2026-04-16T08:17:27Z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2020-11-27T10:00:47Z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7bf800bb-87bb-4df6-bb88-21f1615f97bd</vt:lpwstr>
  </property>
  <property fmtid="{D5CDD505-2E9C-101B-9397-08002B2CF9AE}" pid="8" name="MSIP_Label_2e585759-362d-4185-bb50-fc81b58bf15d_ContentBits">
    <vt:lpwstr>0</vt:lpwstr>
  </property>
</Properties>
</file>